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390" activeTab="3"/>
  </bookViews>
  <sheets>
    <sheet name="2020收入表 " sheetId="1" r:id="rId1"/>
    <sheet name="2020年支出" sheetId="2" r:id="rId2"/>
    <sheet name="2021收入表" sheetId="3" r:id="rId3"/>
    <sheet name="2021支出表" sheetId="4" r:id="rId4"/>
  </sheets>
  <externalReferences>
    <externalReference r:id="rId7"/>
    <externalReference r:id="rId8"/>
    <externalReference r:id="rId9"/>
  </externalReferences>
  <definedNames/>
  <calcPr fullCalcOnLoad="1"/>
</workbook>
</file>

<file path=xl/sharedStrings.xml><?xml version="1.0" encoding="utf-8"?>
<sst xmlns="http://schemas.openxmlformats.org/spreadsheetml/2006/main" count="230" uniqueCount="112">
  <si>
    <t>表1</t>
  </si>
  <si>
    <t>2020年宁波市北仑区小港街道一般公共预算收入执行情况表</t>
  </si>
  <si>
    <t>单位：万元</t>
  </si>
  <si>
    <t>序号</t>
  </si>
  <si>
    <r>
      <t>项</t>
    </r>
    <r>
      <rPr>
        <sz val="12"/>
        <rFont val="Times New Roman"/>
        <family val="1"/>
      </rPr>
      <t xml:space="preserve">          </t>
    </r>
    <r>
      <rPr>
        <sz val="12"/>
        <rFont val="宋体"/>
        <family val="0"/>
      </rPr>
      <t>目</t>
    </r>
  </si>
  <si>
    <t>2020年年初预算数</t>
  </si>
  <si>
    <t>2020年调整预算数</t>
  </si>
  <si>
    <t>2020年执行数</t>
  </si>
  <si>
    <t>为调整预算数%</t>
  </si>
  <si>
    <t>决算数</t>
  </si>
  <si>
    <t>增减%</t>
  </si>
  <si>
    <t>北仑</t>
  </si>
  <si>
    <t>一</t>
  </si>
  <si>
    <t>税收收入</t>
  </si>
  <si>
    <t>增值税</t>
  </si>
  <si>
    <t>营业税</t>
  </si>
  <si>
    <t>消费税</t>
  </si>
  <si>
    <t>企业所得税</t>
  </si>
  <si>
    <t>个人所得税</t>
  </si>
  <si>
    <t>营改增</t>
  </si>
  <si>
    <t>车船使用税</t>
  </si>
  <si>
    <t>印花税</t>
  </si>
  <si>
    <t>资源税</t>
  </si>
  <si>
    <t>城市维护建设税</t>
  </si>
  <si>
    <t>房产税</t>
  </si>
  <si>
    <t>契税及耕地占用税</t>
  </si>
  <si>
    <t>二</t>
  </si>
  <si>
    <t>非税收入</t>
  </si>
  <si>
    <t>专项收入</t>
  </si>
  <si>
    <t>其中：教育费附加收入</t>
  </si>
  <si>
    <t xml:space="preserve">      其他专项收入</t>
  </si>
  <si>
    <t xml:space="preserve">一般公共预算收入小计         </t>
  </si>
  <si>
    <t>三</t>
  </si>
  <si>
    <t>可用财力收入</t>
  </si>
  <si>
    <t xml:space="preserve">      教育资金收入</t>
  </si>
  <si>
    <t>返还性收入</t>
  </si>
  <si>
    <t>专项转移支付收入</t>
  </si>
  <si>
    <t>其中：上级补助收入</t>
  </si>
  <si>
    <t xml:space="preserve">      代管资金收入</t>
  </si>
  <si>
    <t xml:space="preserve">调入资金   </t>
  </si>
  <si>
    <t>动用预算稳定调节基金</t>
  </si>
  <si>
    <t>收入合计</t>
  </si>
  <si>
    <t>上划中央四税收入</t>
  </si>
  <si>
    <t>财政总收入</t>
  </si>
  <si>
    <t>备注：</t>
  </si>
  <si>
    <t>返还性收入为体制结算收入</t>
  </si>
  <si>
    <t>上级补助收入为待分配项目收入</t>
  </si>
  <si>
    <t>代管资金收入为区各部门拨至街道代管资金专户补助资金</t>
  </si>
  <si>
    <t>表2</t>
  </si>
  <si>
    <t>2020年宁波市北仑区小港街道一般公共预算支出执行情况表</t>
  </si>
  <si>
    <t>项    目</t>
  </si>
  <si>
    <t>其中：上级专项转移支付</t>
  </si>
  <si>
    <t>北仑减转移</t>
  </si>
  <si>
    <t>2017年执行数</t>
  </si>
  <si>
    <t>2017本级剔除市补</t>
  </si>
  <si>
    <t>增减比例</t>
  </si>
  <si>
    <t>剔除市补后增减</t>
  </si>
  <si>
    <t>街道</t>
  </si>
  <si>
    <t>本级</t>
  </si>
  <si>
    <t>一般公共服务支出</t>
  </si>
  <si>
    <t>公共安全支出</t>
  </si>
  <si>
    <t>教育支出</t>
  </si>
  <si>
    <t>四</t>
  </si>
  <si>
    <t>文化旅游体育与传媒支出</t>
  </si>
  <si>
    <t>文化体育与传媒支出</t>
  </si>
  <si>
    <t>五</t>
  </si>
  <si>
    <t>社会保障和就业支出</t>
  </si>
  <si>
    <t>六</t>
  </si>
  <si>
    <t>卫生健康支出</t>
  </si>
  <si>
    <t>医疗卫生支出</t>
  </si>
  <si>
    <t>七</t>
  </si>
  <si>
    <t>城乡社区支出</t>
  </si>
  <si>
    <t>八</t>
  </si>
  <si>
    <t>农林水支出</t>
  </si>
  <si>
    <t>农林水事务支出</t>
  </si>
  <si>
    <t>九</t>
  </si>
  <si>
    <t>资源勘探工业信息等支出</t>
  </si>
  <si>
    <t>资源勘探电力信息等支出</t>
  </si>
  <si>
    <t>十</t>
  </si>
  <si>
    <t>商业服务业等支出</t>
  </si>
  <si>
    <t>十一</t>
  </si>
  <si>
    <t>住房保障支出</t>
  </si>
  <si>
    <t>十二</t>
  </si>
  <si>
    <t>预备费</t>
  </si>
  <si>
    <t>十三</t>
  </si>
  <si>
    <t>其他支出</t>
  </si>
  <si>
    <t>一般公共预算支出小计</t>
  </si>
  <si>
    <t>合计</t>
  </si>
  <si>
    <t>十四</t>
  </si>
  <si>
    <t>转移性支出</t>
  </si>
  <si>
    <t>上解支出</t>
  </si>
  <si>
    <t>调出资金</t>
  </si>
  <si>
    <t>安排预算稳定调节基金</t>
  </si>
  <si>
    <t>结转下年</t>
  </si>
  <si>
    <t>十五</t>
  </si>
  <si>
    <t>专项转移支付收入安排支出</t>
  </si>
  <si>
    <t>其中：上级补助收入安排支出</t>
  </si>
  <si>
    <r>
      <t xml:space="preserve"> </t>
    </r>
    <r>
      <rPr>
        <sz val="12"/>
        <rFont val="宋体"/>
        <family val="0"/>
      </rPr>
      <t xml:space="preserve">  </t>
    </r>
    <r>
      <rPr>
        <sz val="12"/>
        <rFont val="宋体"/>
        <family val="0"/>
      </rPr>
      <t>代管资金补助收入安排支出</t>
    </r>
  </si>
  <si>
    <t>支出合计</t>
  </si>
  <si>
    <t>上级补助收入安排支出为待分配项目安排支出</t>
  </si>
  <si>
    <t>代管资金补助收入安排支出为区各部门拨至街道代管资金专户补助资金形成的支出</t>
  </si>
  <si>
    <t>表3</t>
  </si>
  <si>
    <t>2021年宁波市北仑区小港街道一般公共预算收入预算表</t>
  </si>
  <si>
    <t>2020年可比口径执行数（注）</t>
  </si>
  <si>
    <t>2021年预算数</t>
  </si>
  <si>
    <t>比上年增长%</t>
  </si>
  <si>
    <t>可比口径调减教育资金收入13224、农田水利建设资金收入10579</t>
  </si>
  <si>
    <t>表4</t>
  </si>
  <si>
    <t>2021年宁波市北仑区小港街道一般公共预算支出预算表</t>
  </si>
  <si>
    <t>资源勘探信息等支出</t>
  </si>
  <si>
    <t>自然资源海洋气象等支出</t>
  </si>
  <si>
    <t>灾害防治及应急管理支出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</si>
</sst>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Red]\(#,##0\)"/>
    <numFmt numFmtId="180" formatCode="#,##0.0_ "/>
    <numFmt numFmtId="181" formatCode="_ * #,##0_ ;_ * \-#,##0_ ;_ * &quot;-&quot;??_ ;_ @_ "/>
  </numFmts>
  <fonts count="46">
    <font>
      <sz val="12"/>
      <name val="宋体"/>
      <family val="0"/>
    </font>
    <font>
      <b/>
      <sz val="16"/>
      <name val="宋体"/>
      <family val="0"/>
    </font>
    <font>
      <b/>
      <sz val="12"/>
      <name val="宋体"/>
      <family val="0"/>
    </font>
    <font>
      <sz val="9"/>
      <name val="宋体"/>
      <family val="0"/>
    </font>
    <font>
      <sz val="10"/>
      <name val="宋体"/>
      <family val="0"/>
    </font>
    <font>
      <sz val="11.5"/>
      <name val="宋体"/>
      <family val="0"/>
    </font>
    <font>
      <sz val="10"/>
      <color indexed="60"/>
      <name val="宋体"/>
      <family val="0"/>
    </font>
    <font>
      <sz val="11"/>
      <color indexed="9"/>
      <name val="宋体"/>
      <family val="0"/>
    </font>
    <font>
      <sz val="11"/>
      <color indexed="8"/>
      <name val="宋体"/>
      <family val="0"/>
    </font>
    <font>
      <sz val="11"/>
      <color indexed="16"/>
      <name val="宋体"/>
      <family val="0"/>
    </font>
    <font>
      <u val="single"/>
      <sz val="11"/>
      <color indexed="20"/>
      <name val="宋体"/>
      <family val="0"/>
    </font>
    <font>
      <sz val="11"/>
      <color indexed="17"/>
      <name val="宋体"/>
      <family val="0"/>
    </font>
    <font>
      <b/>
      <sz val="15"/>
      <color indexed="62"/>
      <name val="宋体"/>
      <family val="0"/>
    </font>
    <font>
      <b/>
      <sz val="11"/>
      <color indexed="62"/>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b/>
      <sz val="13"/>
      <color indexed="62"/>
      <name val="宋体"/>
      <family val="0"/>
    </font>
    <font>
      <sz val="11"/>
      <color indexed="62"/>
      <name val="宋体"/>
      <family val="0"/>
    </font>
    <font>
      <sz val="11"/>
      <color indexed="19"/>
      <name val="宋体"/>
      <family val="0"/>
    </font>
    <font>
      <b/>
      <sz val="11"/>
      <color indexed="53"/>
      <name val="宋体"/>
      <family val="0"/>
    </font>
    <font>
      <u val="single"/>
      <sz val="11"/>
      <color indexed="12"/>
      <name val="宋体"/>
      <family val="0"/>
    </font>
    <font>
      <b/>
      <sz val="11"/>
      <color indexed="8"/>
      <name val="宋体"/>
      <family val="0"/>
    </font>
    <font>
      <b/>
      <sz val="11"/>
      <color indexed="63"/>
      <name val="宋体"/>
      <family val="0"/>
    </font>
    <font>
      <b/>
      <sz val="18"/>
      <color indexed="62"/>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right>
        <color indexed="63"/>
      </right>
      <top style="thin"/>
      <bottom/>
    </border>
    <border>
      <left style="thin"/>
      <right style="thin"/>
      <top style="thin"/>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0" borderId="0">
      <alignment/>
      <protection/>
    </xf>
    <xf numFmtId="0" fontId="35" fillId="0" borderId="0" applyNumberFormat="0" applyFill="0" applyBorder="0" applyAlignment="0" applyProtection="0"/>
    <xf numFmtId="0" fontId="0" fillId="0" borderId="0">
      <alignment/>
      <protection/>
    </xf>
    <xf numFmtId="0" fontId="36" fillId="0" borderId="0" applyNumberFormat="0" applyFill="0" applyBorder="0" applyAlignment="0" applyProtection="0"/>
    <xf numFmtId="0" fontId="37" fillId="0" borderId="3" applyNumberFormat="0" applyFill="0" applyAlignment="0" applyProtection="0"/>
    <xf numFmtId="9" fontId="0" fillId="0" borderId="0" applyFont="0" applyFill="0" applyBorder="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0" fillId="0" borderId="0">
      <alignment/>
      <protection/>
    </xf>
    <xf numFmtId="0" fontId="27" fillId="19" borderId="0" applyNumberFormat="0" applyBorder="0" applyAlignment="0" applyProtection="0"/>
    <xf numFmtId="0" fontId="27" fillId="20" borderId="0" applyNumberFormat="0" applyBorder="0" applyAlignment="0" applyProtection="0"/>
    <xf numFmtId="0" fontId="0" fillId="0" borderId="0">
      <alignment/>
      <protection/>
    </xf>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0" fillId="0" borderId="0">
      <alignment/>
      <protection/>
    </xf>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0" borderId="0">
      <alignment/>
      <protection/>
    </xf>
    <xf numFmtId="0" fontId="27" fillId="31" borderId="0" applyNumberFormat="0" applyBorder="0" applyAlignment="0" applyProtection="0"/>
    <xf numFmtId="0" fontId="0" fillId="0" borderId="0">
      <alignment/>
      <protection/>
    </xf>
    <xf numFmtId="0" fontId="0" fillId="0" borderId="0">
      <alignment/>
      <protection/>
    </xf>
    <xf numFmtId="0" fontId="30" fillId="32" borderId="0" applyNumberFormat="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cellStyleXfs>
  <cellXfs count="81">
    <xf numFmtId="0" fontId="0" fillId="0" borderId="0" xfId="0" applyAlignment="1">
      <alignment vertical="center"/>
    </xf>
    <xf numFmtId="0" fontId="0" fillId="0" borderId="0" xfId="101" applyFont="1">
      <alignment/>
      <protection/>
    </xf>
    <xf numFmtId="0" fontId="0" fillId="0" borderId="0" xfId="0" applyFont="1" applyFill="1" applyAlignment="1">
      <alignment vertical="center" wrapText="1"/>
    </xf>
    <xf numFmtId="0" fontId="0" fillId="0" borderId="0" xfId="0" applyFill="1" applyAlignment="1">
      <alignment vertical="center" wrapText="1"/>
    </xf>
    <xf numFmtId="10" fontId="0" fillId="0" borderId="0" xfId="0" applyNumberFormat="1" applyFill="1" applyAlignment="1">
      <alignment vertical="center" wrapText="1"/>
    </xf>
    <xf numFmtId="10" fontId="0" fillId="0" borderId="0" xfId="0" applyNumberFormat="1" applyFill="1" applyAlignment="1">
      <alignment horizontal="right" vertical="center" wrapText="1"/>
    </xf>
    <xf numFmtId="0" fontId="1" fillId="0" borderId="0" xfId="0" applyFont="1" applyFill="1" applyAlignment="1">
      <alignment horizontal="center" vertical="center" wrapText="1"/>
    </xf>
    <xf numFmtId="10" fontId="1" fillId="0" borderId="0" xfId="0" applyNumberFormat="1" applyFont="1" applyFill="1" applyAlignment="1">
      <alignment horizontal="center" vertical="center" wrapText="1"/>
    </xf>
    <xf numFmtId="0" fontId="0" fillId="0" borderId="10" xfId="101" applyFont="1" applyFill="1" applyBorder="1" applyAlignment="1">
      <alignment horizontal="center" vertical="center" wrapText="1"/>
      <protection/>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10" fontId="0" fillId="0" borderId="10" xfId="0" applyNumberFormat="1" applyFill="1" applyBorder="1" applyAlignment="1">
      <alignment horizontal="center" vertical="center" wrapText="1"/>
    </xf>
    <xf numFmtId="0" fontId="0" fillId="0" borderId="10" xfId="101" applyNumberFormat="1" applyFont="1" applyFill="1" applyBorder="1" applyAlignment="1" applyProtection="1">
      <alignment horizontal="left" vertical="center" wrapText="1"/>
      <protection/>
    </xf>
    <xf numFmtId="176" fontId="0" fillId="0" borderId="11" xfId="101" applyNumberFormat="1" applyFont="1" applyFill="1" applyBorder="1" applyAlignment="1">
      <alignment horizontal="right" vertical="center" wrapText="1"/>
      <protection/>
    </xf>
    <xf numFmtId="176" fontId="0" fillId="0" borderId="10" xfId="101" applyNumberFormat="1" applyFont="1" applyFill="1" applyBorder="1" applyAlignment="1">
      <alignment horizontal="right" vertical="center" wrapText="1"/>
      <protection/>
    </xf>
    <xf numFmtId="177" fontId="0" fillId="0" borderId="10" xfId="0" applyNumberFormat="1" applyFont="1" applyBorder="1" applyAlignment="1">
      <alignment vertical="center" wrapText="1"/>
    </xf>
    <xf numFmtId="0" fontId="0" fillId="0" borderId="0" xfId="101" applyFont="1" applyFill="1">
      <alignment/>
      <protection/>
    </xf>
    <xf numFmtId="178" fontId="0" fillId="0" borderId="0" xfId="101" applyNumberFormat="1" applyFont="1" applyFill="1">
      <alignment/>
      <protection/>
    </xf>
    <xf numFmtId="0" fontId="0" fillId="0" borderId="10" xfId="101" applyFont="1" applyFill="1" applyBorder="1" applyAlignment="1">
      <alignment horizontal="left" vertical="center" wrapText="1"/>
      <protection/>
    </xf>
    <xf numFmtId="0" fontId="0" fillId="0" borderId="10" xfId="101" applyFont="1" applyFill="1" applyBorder="1" applyAlignment="1">
      <alignment vertical="center" wrapText="1"/>
      <protection/>
    </xf>
    <xf numFmtId="0" fontId="0" fillId="0" borderId="0" xfId="101" applyFill="1">
      <alignment/>
      <protection/>
    </xf>
    <xf numFmtId="49" fontId="0" fillId="0" borderId="10" xfId="101" applyNumberFormat="1" applyFont="1" applyFill="1" applyBorder="1" applyAlignment="1">
      <alignment vertical="center" wrapText="1"/>
      <protection/>
    </xf>
    <xf numFmtId="0" fontId="2" fillId="0" borderId="10" xfId="101" applyFont="1" applyFill="1" applyBorder="1" applyAlignment="1">
      <alignment horizontal="center"/>
      <protection/>
    </xf>
    <xf numFmtId="176" fontId="2" fillId="0" borderId="10" xfId="101" applyNumberFormat="1" applyFont="1" applyFill="1" applyBorder="1">
      <alignment/>
      <protection/>
    </xf>
    <xf numFmtId="177" fontId="2" fillId="0" borderId="10" xfId="0" applyNumberFormat="1" applyFont="1" applyBorder="1" applyAlignment="1">
      <alignment vertical="center" wrapText="1"/>
    </xf>
    <xf numFmtId="0" fontId="3" fillId="0" borderId="0" xfId="101" applyFont="1" applyFill="1" applyAlignment="1">
      <alignment horizontal="center"/>
      <protection/>
    </xf>
    <xf numFmtId="0" fontId="3" fillId="0" borderId="0" xfId="101" applyFont="1" applyFill="1">
      <alignment/>
      <protection/>
    </xf>
    <xf numFmtId="0" fontId="0" fillId="0" borderId="0" xfId="101" applyFill="1" applyAlignment="1">
      <alignment horizontal="center"/>
      <protection/>
    </xf>
    <xf numFmtId="0" fontId="0" fillId="0" borderId="0" xfId="0" applyFill="1" applyAlignment="1">
      <alignment vertical="center"/>
    </xf>
    <xf numFmtId="0" fontId="0" fillId="0" borderId="0" xfId="0" applyFont="1" applyFill="1" applyAlignment="1">
      <alignment vertical="center"/>
    </xf>
    <xf numFmtId="0" fontId="0" fillId="0" borderId="0" xfId="0" applyFont="1" applyAlignment="1">
      <alignment vertical="center"/>
    </xf>
    <xf numFmtId="9" fontId="0" fillId="0" borderId="0" xfId="0" applyNumberFormat="1" applyFill="1" applyAlignment="1">
      <alignment vertical="center" wrapText="1"/>
    </xf>
    <xf numFmtId="9" fontId="0" fillId="0" borderId="0" xfId="0" applyNumberFormat="1" applyFill="1" applyAlignment="1">
      <alignment horizontal="right" vertical="center" wrapText="1"/>
    </xf>
    <xf numFmtId="9" fontId="1" fillId="0" borderId="0" xfId="0" applyNumberFormat="1" applyFont="1" applyFill="1" applyAlignment="1">
      <alignment horizontal="center" vertical="center" wrapText="1"/>
    </xf>
    <xf numFmtId="9" fontId="0" fillId="0" borderId="12" xfId="0" applyNumberFormat="1" applyFill="1" applyBorder="1" applyAlignment="1">
      <alignment horizontal="right" vertical="center" wrapText="1"/>
    </xf>
    <xf numFmtId="0" fontId="0" fillId="0" borderId="10" xfId="101" applyFill="1" applyBorder="1" applyAlignment="1">
      <alignment horizontal="center" vertical="center" wrapText="1"/>
      <protection/>
    </xf>
    <xf numFmtId="179" fontId="0" fillId="0" borderId="10" xfId="101" applyNumberFormat="1" applyFont="1" applyFill="1" applyBorder="1" applyAlignment="1">
      <alignment horizontal="right" vertical="center" wrapText="1"/>
      <protection/>
    </xf>
    <xf numFmtId="177" fontId="0" fillId="0" borderId="10" xfId="0" applyNumberFormat="1" applyFont="1" applyFill="1" applyBorder="1" applyAlignment="1">
      <alignment vertical="center" wrapText="1"/>
    </xf>
    <xf numFmtId="0" fontId="2" fillId="0" borderId="10" xfId="101" applyNumberFormat="1" applyFont="1" applyFill="1" applyBorder="1" applyAlignment="1">
      <alignment horizontal="center" vertical="center" wrapText="1"/>
      <protection/>
    </xf>
    <xf numFmtId="0" fontId="0" fillId="0" borderId="10" xfId="101" applyNumberFormat="1" applyFont="1" applyFill="1" applyBorder="1" applyAlignment="1">
      <alignment vertical="center" wrapText="1"/>
      <protection/>
    </xf>
    <xf numFmtId="180" fontId="0" fillId="0" borderId="10" xfId="101" applyNumberFormat="1" applyFont="1" applyFill="1" applyBorder="1" applyAlignment="1">
      <alignment horizontal="right" vertical="center" wrapText="1"/>
      <protection/>
    </xf>
    <xf numFmtId="179" fontId="2" fillId="0" borderId="10" xfId="101" applyNumberFormat="1" applyFont="1" applyFill="1" applyBorder="1" applyAlignment="1">
      <alignment horizontal="right" vertical="center" wrapText="1"/>
      <protection/>
    </xf>
    <xf numFmtId="177" fontId="2" fillId="0" borderId="10" xfId="0" applyNumberFormat="1" applyFont="1" applyFill="1" applyBorder="1" applyAlignment="1">
      <alignment vertical="center" wrapText="1"/>
    </xf>
    <xf numFmtId="0" fontId="0" fillId="0" borderId="13" xfId="0" applyFont="1" applyFill="1" applyBorder="1" applyAlignment="1">
      <alignment vertical="center" wrapText="1"/>
    </xf>
    <xf numFmtId="9" fontId="0" fillId="0" borderId="0" xfId="0" applyNumberFormat="1" applyFont="1" applyFill="1" applyAlignment="1">
      <alignment vertical="center" wrapText="1"/>
    </xf>
    <xf numFmtId="0" fontId="0" fillId="0" borderId="0" xfId="101" applyFont="1" applyFill="1" applyAlignment="1">
      <alignment horizontal="right"/>
      <protection/>
    </xf>
    <xf numFmtId="0" fontId="1" fillId="0" borderId="0" xfId="101" applyFont="1" applyFill="1" applyAlignment="1">
      <alignment horizontal="center" vertical="center"/>
      <protection/>
    </xf>
    <xf numFmtId="0" fontId="0" fillId="0" borderId="12" xfId="101" applyFont="1" applyFill="1" applyBorder="1" applyAlignment="1">
      <alignment horizontal="right" vertical="center"/>
      <protection/>
    </xf>
    <xf numFmtId="0" fontId="0" fillId="0" borderId="14" xfId="0" applyFill="1" applyBorder="1" applyAlignment="1">
      <alignment horizontal="center" vertical="center" wrapText="1"/>
    </xf>
    <xf numFmtId="0" fontId="0" fillId="0" borderId="14" xfId="0" applyFont="1" applyFill="1" applyBorder="1" applyAlignment="1">
      <alignment horizontal="center" vertical="center" wrapText="1"/>
    </xf>
    <xf numFmtId="176" fontId="4" fillId="0" borderId="0" xfId="101" applyNumberFormat="1" applyFont="1" applyFill="1" applyBorder="1" applyAlignment="1">
      <alignment horizontal="right" vertical="center" wrapText="1"/>
      <protection/>
    </xf>
    <xf numFmtId="0" fontId="0" fillId="0" borderId="10" xfId="77" applyBorder="1" applyAlignment="1">
      <alignment horizontal="center"/>
      <protection/>
    </xf>
    <xf numFmtId="0" fontId="0" fillId="0" borderId="10" xfId="99" applyBorder="1" applyAlignment="1">
      <alignment horizontal="center"/>
      <protection/>
    </xf>
    <xf numFmtId="0" fontId="0" fillId="0" borderId="10" xfId="101" applyFont="1" applyFill="1" applyBorder="1">
      <alignment/>
      <protection/>
    </xf>
    <xf numFmtId="0" fontId="0" fillId="0" borderId="10" xfId="100" applyBorder="1" applyAlignment="1">
      <alignment horizontal="center"/>
      <protection/>
    </xf>
    <xf numFmtId="0" fontId="0" fillId="33" borderId="10" xfId="77" applyFill="1" applyBorder="1" applyAlignment="1">
      <alignment horizontal="center"/>
      <protection/>
    </xf>
    <xf numFmtId="0" fontId="0" fillId="33" borderId="10" xfId="100" applyFill="1" applyBorder="1" applyAlignment="1">
      <alignment horizontal="center"/>
      <protection/>
    </xf>
    <xf numFmtId="176" fontId="5" fillId="0" borderId="10" xfId="101" applyNumberFormat="1" applyFont="1" applyFill="1" applyBorder="1" applyAlignment="1">
      <alignment horizontal="right" vertical="center" wrapText="1"/>
      <protection/>
    </xf>
    <xf numFmtId="0" fontId="0" fillId="0" borderId="10" xfId="101" applyFill="1" applyBorder="1" applyAlignment="1">
      <alignment horizontal="center"/>
      <protection/>
    </xf>
    <xf numFmtId="0" fontId="2" fillId="0" borderId="10" xfId="101" applyFont="1" applyFill="1" applyBorder="1">
      <alignment/>
      <protection/>
    </xf>
    <xf numFmtId="180" fontId="2" fillId="0" borderId="10" xfId="101" applyNumberFormat="1" applyFont="1" applyFill="1" applyBorder="1" applyAlignment="1">
      <alignment horizontal="right" vertical="center" wrapText="1"/>
      <protection/>
    </xf>
    <xf numFmtId="0" fontId="0" fillId="0" borderId="0" xfId="101" applyFill="1" applyAlignment="1">
      <alignment horizontal="right"/>
      <protection/>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177" fontId="4" fillId="0" borderId="0" xfId="0" applyNumberFormat="1" applyFont="1" applyBorder="1" applyAlignment="1">
      <alignment horizontal="center" vertical="center" wrapText="1"/>
    </xf>
    <xf numFmtId="176" fontId="0" fillId="0" borderId="0" xfId="101" applyNumberFormat="1" applyFont="1" applyFill="1">
      <alignment/>
      <protection/>
    </xf>
    <xf numFmtId="0" fontId="0" fillId="0" borderId="0" xfId="0" applyFont="1" applyFill="1" applyAlignment="1">
      <alignment vertical="center"/>
    </xf>
    <xf numFmtId="0" fontId="0" fillId="0" borderId="12" xfId="101" applyFill="1" applyBorder="1" applyAlignment="1">
      <alignment horizontal="right" vertical="center"/>
      <protection/>
    </xf>
    <xf numFmtId="0" fontId="0" fillId="0" borderId="14" xfId="0" applyBorder="1" applyAlignment="1">
      <alignment horizontal="center" vertical="center" wrapText="1"/>
    </xf>
    <xf numFmtId="0" fontId="4" fillId="0" borderId="14" xfId="0" applyFont="1" applyFill="1" applyBorder="1" applyAlignment="1">
      <alignment horizontal="center" vertical="center" wrapText="1"/>
    </xf>
    <xf numFmtId="176" fontId="4" fillId="0" borderId="10" xfId="101" applyNumberFormat="1" applyFont="1" applyFill="1" applyBorder="1" applyAlignment="1">
      <alignment horizontal="right" vertical="center" wrapText="1"/>
      <protection/>
    </xf>
    <xf numFmtId="177" fontId="0" fillId="0" borderId="0" xfId="101" applyNumberFormat="1" applyFill="1">
      <alignment/>
      <protection/>
    </xf>
    <xf numFmtId="0" fontId="0" fillId="0" borderId="10" xfId="0" applyBorder="1" applyAlignment="1">
      <alignment vertical="center"/>
    </xf>
    <xf numFmtId="179" fontId="0" fillId="0" borderId="11" xfId="101" applyNumberFormat="1" applyFont="1" applyFill="1" applyBorder="1" applyAlignment="1">
      <alignment horizontal="right" vertical="center" wrapText="1"/>
      <protection/>
    </xf>
    <xf numFmtId="176" fontId="2" fillId="0" borderId="10" xfId="101" applyNumberFormat="1" applyFont="1" applyFill="1" applyBorder="1" applyAlignment="1">
      <alignment horizontal="right" vertical="center" wrapText="1"/>
      <protection/>
    </xf>
    <xf numFmtId="176" fontId="6" fillId="0" borderId="10" xfId="101" applyNumberFormat="1" applyFont="1" applyFill="1" applyBorder="1" applyAlignment="1">
      <alignment horizontal="right" vertical="center" wrapText="1"/>
      <protection/>
    </xf>
    <xf numFmtId="181" fontId="2" fillId="0" borderId="10" xfId="23" applyNumberFormat="1" applyFont="1" applyFill="1" applyBorder="1" applyAlignment="1">
      <alignment horizontal="right" vertical="center" wrapText="1"/>
    </xf>
    <xf numFmtId="0" fontId="0" fillId="0" borderId="10" xfId="101" applyNumberFormat="1" applyFont="1" applyFill="1" applyBorder="1" applyAlignment="1">
      <alignment horizontal="center" vertical="center" wrapText="1"/>
      <protection/>
    </xf>
    <xf numFmtId="181" fontId="0" fillId="0" borderId="10" xfId="23" applyNumberFormat="1" applyFont="1" applyFill="1" applyBorder="1" applyAlignment="1">
      <alignment horizontal="right" vertical="center" wrapText="1"/>
    </xf>
    <xf numFmtId="0" fontId="0" fillId="0" borderId="0" xfId="101" applyFont="1" applyFill="1" applyAlignment="1">
      <alignment horizontal="center"/>
      <protection/>
    </xf>
    <xf numFmtId="0" fontId="0" fillId="0" borderId="0" xfId="0" applyFill="1" applyAlignment="1">
      <alignment/>
    </xf>
  </cellXfs>
  <cellStyles count="91">
    <cellStyle name="Normal" xfId="0"/>
    <cellStyle name="Currency [0]" xfId="15"/>
    <cellStyle name="20% - 强调文字颜色 3" xfId="16"/>
    <cellStyle name="输入" xfId="17"/>
    <cellStyle name="Currency" xfId="18"/>
    <cellStyle name="常规 2 6 2" xfId="19"/>
    <cellStyle name="Comma [0]" xfId="20"/>
    <cellStyle name="40% - 强调文字颜色 3" xfId="21"/>
    <cellStyle name="差" xfId="22"/>
    <cellStyle name="Comma" xfId="23"/>
    <cellStyle name="60% - 强调文字颜色 3" xfId="24"/>
    <cellStyle name="Hyperlink" xfId="25"/>
    <cellStyle name="常规 2 7 3" xfId="26"/>
    <cellStyle name="Percent" xfId="27"/>
    <cellStyle name="Followed Hyperlink" xfId="28"/>
    <cellStyle name="百分比 2" xfId="29"/>
    <cellStyle name="常规 6" xfId="30"/>
    <cellStyle name="注释" xfId="31"/>
    <cellStyle name="60% - 强调文字颜色 2" xfId="32"/>
    <cellStyle name="标题 4" xfId="33"/>
    <cellStyle name="警告文本" xfId="34"/>
    <cellStyle name="常规 5 2" xfId="35"/>
    <cellStyle name="标题" xfId="36"/>
    <cellStyle name="常规 2 5" xfId="37"/>
    <cellStyle name="解释性文本" xfId="38"/>
    <cellStyle name="标题 1" xfId="39"/>
    <cellStyle name="百分比 4" xfId="40"/>
    <cellStyle name="标题 2" xfId="41"/>
    <cellStyle name="60% - 强调文字颜色 1" xfId="42"/>
    <cellStyle name="标题 3"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常规 2 2 2" xfId="56"/>
    <cellStyle name="20% - 强调文字颜色 1" xfId="57"/>
    <cellStyle name="40% - 强调文字颜色 1" xfId="58"/>
    <cellStyle name="常规 2 2 3"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常规 2 2" xfId="67"/>
    <cellStyle name="40% - 强调文字颜色 5" xfId="68"/>
    <cellStyle name="60% - 强调文字颜色 5" xfId="69"/>
    <cellStyle name="强调文字颜色 6" xfId="70"/>
    <cellStyle name="常规 2 3" xfId="71"/>
    <cellStyle name="40% - 强调文字颜色 6" xfId="72"/>
    <cellStyle name="常规 2 3 2" xfId="73"/>
    <cellStyle name="常规 2 10" xfId="74"/>
    <cellStyle name="60% - 强调文字颜色 6" xfId="75"/>
    <cellStyle name="百分比 3" xfId="76"/>
    <cellStyle name="常规 2" xfId="77"/>
    <cellStyle name="常规 2 4" xfId="78"/>
    <cellStyle name="常规 2 6" xfId="79"/>
    <cellStyle name="常规 2 4 2" xfId="80"/>
    <cellStyle name="常规 2 5 2" xfId="81"/>
    <cellStyle name="常规 2 6 3" xfId="82"/>
    <cellStyle name="常规 2 7" xfId="83"/>
    <cellStyle name="常规 2 7 2" xfId="84"/>
    <cellStyle name="常规 2 8" xfId="85"/>
    <cellStyle name="常规 2 8 2" xfId="86"/>
    <cellStyle name="常规 2 8 3" xfId="87"/>
    <cellStyle name="常规 2 9" xfId="88"/>
    <cellStyle name="常规 3" xfId="89"/>
    <cellStyle name="常规 3 2" xfId="90"/>
    <cellStyle name="常规 3 3" xfId="91"/>
    <cellStyle name="常规 4" xfId="92"/>
    <cellStyle name="常规 4 2" xfId="93"/>
    <cellStyle name="常规 4 3" xfId="94"/>
    <cellStyle name="常规 5" xfId="95"/>
    <cellStyle name="常规 5 3" xfId="96"/>
    <cellStyle name="常规 6 2" xfId="97"/>
    <cellStyle name="常规 6 3" xfId="98"/>
    <cellStyle name="常规 7" xfId="99"/>
    <cellStyle name="常规 8" xfId="100"/>
    <cellStyle name="常规_副本2013年上半年预算执行情况表报人大" xfId="101"/>
    <cellStyle name="强调文字颜色 6 2" xfId="102"/>
    <cellStyle name="强调文字颜色 6 3" xfId="103"/>
    <cellStyle name="强调文字颜色 6 4"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esktop\&#39044;&#31639;&#19978;&#20154;&#22823;&#25991;&#26412;(1)\2.&#21271;&#20177;&#21306;2019&#24180;&#19968;&#33324;&#20844;&#20849;&#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37;&#20316;ing\&#39044;&#31639;&#12289;&#20915;&#31639;&#12289;&#35843;&#25972;&#39044;&#31639;&#12289;&#21322;&#24180;&#24230;\2017&#24180;&#20915;&#31639;\2017&#20915;&#31639;&#65288;&#32456;&#31295;&#65289;\&#21271;&#20177;\&#21271;&#20177;&#21306;_2017&#24180;&#36130;&#25919;&#24635;&#20915;&#31639;&#25253;&#34920;_&#29983;&#2510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Desktop\2017&#24180;&#20915;&#31639;(OLD)\&#21271;&#20177;&#21306;_2017&#24180;&#36130;&#25919;&#24635;&#20915;&#31639;&#25253;&#34920;_&#29983;&#2510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8全区收"/>
      <sheetName val="2018全区支"/>
      <sheetName val="2019全区收"/>
      <sheetName val="2019全区支"/>
      <sheetName val="2018北仑收"/>
      <sheetName val="2018北仑支"/>
      <sheetName val="2018北仑区本级支"/>
      <sheetName val="2018北仑街道支"/>
      <sheetName val="2019北仑收"/>
      <sheetName val="2019北仑支"/>
      <sheetName val="2019北仑区本级支"/>
      <sheetName val="2019北仑街道支"/>
    </sheetNames>
    <sheetDataSet>
      <sheetData sheetId="6">
        <row r="5">
          <cell r="E5">
            <v>29156.822297000006</v>
          </cell>
        </row>
        <row r="7">
          <cell r="E7">
            <v>40413.877999000004</v>
          </cell>
        </row>
        <row r="8">
          <cell r="E8">
            <v>84346.967258</v>
          </cell>
        </row>
        <row r="10">
          <cell r="E10">
            <v>8764.922856</v>
          </cell>
        </row>
        <row r="11">
          <cell r="E11">
            <v>55704.792966</v>
          </cell>
        </row>
        <row r="12">
          <cell r="E12">
            <v>35566.684012</v>
          </cell>
        </row>
        <row r="14">
          <cell r="E14">
            <v>73155.693254</v>
          </cell>
        </row>
        <row r="15">
          <cell r="E15">
            <v>23879.938287</v>
          </cell>
        </row>
        <row r="17">
          <cell r="E17">
            <v>35823</v>
          </cell>
        </row>
        <row r="18">
          <cell r="E18">
            <v>4202</v>
          </cell>
        </row>
        <row r="22">
          <cell r="E22">
            <v>17673.791805</v>
          </cell>
        </row>
        <row r="25">
          <cell r="E25">
            <v>0</v>
          </cell>
        </row>
        <row r="26">
          <cell r="E26">
            <v>50</v>
          </cell>
        </row>
      </sheetData>
      <sheetData sheetId="7">
        <row r="5">
          <cell r="E5">
            <v>34048.177702999994</v>
          </cell>
        </row>
        <row r="7">
          <cell r="E7">
            <v>4398.122001</v>
          </cell>
        </row>
        <row r="8">
          <cell r="E8">
            <v>66645.032742</v>
          </cell>
        </row>
        <row r="10">
          <cell r="E10">
            <v>1015.077144</v>
          </cell>
        </row>
        <row r="11">
          <cell r="E11">
            <v>12331.207034000001</v>
          </cell>
        </row>
        <row r="12">
          <cell r="E12">
            <v>1504.315988</v>
          </cell>
        </row>
        <row r="14">
          <cell r="E14">
            <v>28035.306746</v>
          </cell>
        </row>
        <row r="15">
          <cell r="E15">
            <v>9800.061713</v>
          </cell>
        </row>
        <row r="17">
          <cell r="E17">
            <v>7</v>
          </cell>
        </row>
        <row r="22">
          <cell r="E22">
            <v>4481.208195</v>
          </cell>
        </row>
        <row r="26">
          <cell r="E26">
            <v>472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B"/>
      <sheetName val="ML"/>
      <sheetName val="sheet01"/>
      <sheetName val="J01"/>
      <sheetName val="J01-2"/>
      <sheetName val="J02"/>
      <sheetName val="J03"/>
      <sheetName val="J04"/>
      <sheetName val="J05"/>
      <sheetName val="J06"/>
      <sheetName val="J07"/>
      <sheetName val="J08"/>
      <sheetName val="J09"/>
      <sheetName val="sheet02"/>
      <sheetName val="J10"/>
      <sheetName val="J11"/>
      <sheetName val="J12"/>
      <sheetName val="J13"/>
      <sheetName val="J14"/>
      <sheetName val="J15"/>
      <sheetName val="sheet03"/>
      <sheetName val="J16"/>
      <sheetName val="J17"/>
      <sheetName val="J18"/>
      <sheetName val="J19"/>
      <sheetName val="sheet04"/>
      <sheetName val="J20"/>
      <sheetName val="J21"/>
      <sheetName val="J22"/>
      <sheetName val="J23"/>
      <sheetName val="J24"/>
    </sheetNames>
    <sheetDataSet>
      <sheetData sheetId="4">
        <row r="6">
          <cell r="D6">
            <v>131631</v>
          </cell>
        </row>
        <row r="12">
          <cell r="D12">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B"/>
      <sheetName val="ML"/>
      <sheetName val="sheet01"/>
      <sheetName val="J01"/>
      <sheetName val="J01-2"/>
      <sheetName val="J02"/>
      <sheetName val="J03"/>
      <sheetName val="J04"/>
      <sheetName val="J05"/>
      <sheetName val="J06"/>
      <sheetName val="J07"/>
      <sheetName val="J08"/>
      <sheetName val="J09"/>
      <sheetName val="sheet02"/>
      <sheetName val="J10"/>
      <sheetName val="J11"/>
      <sheetName val="J12"/>
      <sheetName val="J13"/>
      <sheetName val="J14"/>
      <sheetName val="J15"/>
      <sheetName val="sheet03"/>
      <sheetName val="J16"/>
      <sheetName val="J17"/>
      <sheetName val="J18"/>
      <sheetName val="J19"/>
      <sheetName val="sheet04"/>
      <sheetName val="J20"/>
      <sheetName val="J21"/>
      <sheetName val="J22"/>
      <sheetName val="J23"/>
      <sheetName val="J24"/>
    </sheetNames>
    <sheetDataSet>
      <sheetData sheetId="4">
        <row r="16">
          <cell r="D16">
            <v>94496</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B35"/>
  <sheetViews>
    <sheetView workbookViewId="0" topLeftCell="A13">
      <selection activeCell="D27" sqref="D27"/>
    </sheetView>
  </sheetViews>
  <sheetFormatPr defaultColWidth="9.00390625" defaultRowHeight="14.25"/>
  <cols>
    <col min="1" max="1" width="6.125" style="27" customWidth="1"/>
    <col min="2" max="2" width="29.125" style="20" customWidth="1"/>
    <col min="3" max="3" width="11.375" style="20" customWidth="1"/>
    <col min="4" max="5" width="12.00390625" style="20" customWidth="1"/>
    <col min="6" max="6" width="9.375" style="20" customWidth="1"/>
    <col min="7" max="7" width="10.125" style="20" hidden="1" customWidth="1"/>
    <col min="8" max="8" width="6.375" style="20" hidden="1" customWidth="1"/>
    <col min="9" max="9" width="28.50390625" style="20" hidden="1" customWidth="1"/>
    <col min="10" max="10" width="12.625" style="20" hidden="1" customWidth="1"/>
    <col min="11" max="16384" width="9.00390625" style="20" customWidth="1"/>
  </cols>
  <sheetData>
    <row r="1" ht="14.25">
      <c r="F1" s="45" t="s">
        <v>0</v>
      </c>
    </row>
    <row r="2" spans="1:232" s="28" customFormat="1" ht="30.75" customHeight="1">
      <c r="A2" s="46" t="s">
        <v>1</v>
      </c>
      <c r="B2" s="46"/>
      <c r="C2" s="46"/>
      <c r="D2" s="46"/>
      <c r="E2" s="46"/>
      <c r="F2" s="46"/>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row>
    <row r="3" spans="1:232" s="28" customFormat="1" ht="24.75" customHeight="1">
      <c r="A3" s="27"/>
      <c r="B3" s="20"/>
      <c r="C3" s="20"/>
      <c r="D3" s="20"/>
      <c r="E3" s="67"/>
      <c r="F3" s="67" t="s">
        <v>2</v>
      </c>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row>
    <row r="4" spans="1:232" s="28" customFormat="1" ht="46.5" customHeight="1">
      <c r="A4" s="35" t="s">
        <v>3</v>
      </c>
      <c r="B4" s="35" t="s">
        <v>4</v>
      </c>
      <c r="C4" s="8" t="s">
        <v>5</v>
      </c>
      <c r="D4" s="8" t="s">
        <v>6</v>
      </c>
      <c r="E4" s="9" t="s">
        <v>7</v>
      </c>
      <c r="F4" s="68" t="s">
        <v>8</v>
      </c>
      <c r="G4" s="69" t="s">
        <v>9</v>
      </c>
      <c r="H4" s="20" t="s">
        <v>10</v>
      </c>
      <c r="I4" s="80"/>
      <c r="J4" s="80" t="s">
        <v>11</v>
      </c>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row>
    <row r="5" spans="1:232" s="28" customFormat="1" ht="18" customHeight="1">
      <c r="A5" s="8" t="s">
        <v>12</v>
      </c>
      <c r="B5" s="18" t="s">
        <v>13</v>
      </c>
      <c r="C5" s="14">
        <f>SUM(C6:C16)</f>
        <v>143000</v>
      </c>
      <c r="D5" s="14">
        <f>SUM(D6:D16)</f>
        <v>118700</v>
      </c>
      <c r="E5" s="14">
        <f>SUM(E6:E16)</f>
        <v>120617</v>
      </c>
      <c r="F5" s="40">
        <f>E5/D5*100</f>
        <v>101.61499578770008</v>
      </c>
      <c r="G5" s="70">
        <v>465804</v>
      </c>
      <c r="H5" s="71">
        <f>(E5/G5-1)*100</f>
        <v>-74.10563241191575</v>
      </c>
      <c r="I5" s="18" t="s">
        <v>13</v>
      </c>
      <c r="J5" s="80">
        <v>537817</v>
      </c>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row>
    <row r="6" spans="1:232" s="28" customFormat="1" ht="18" customHeight="1">
      <c r="A6" s="8">
        <v>1</v>
      </c>
      <c r="B6" s="19" t="s">
        <v>14</v>
      </c>
      <c r="C6" s="72">
        <v>65000</v>
      </c>
      <c r="D6" s="13">
        <v>56800</v>
      </c>
      <c r="E6" s="36">
        <v>59882</v>
      </c>
      <c r="F6" s="40">
        <f aca="true" t="shared" si="0" ref="F6:F16">E6/D6*100</f>
        <v>105.42605633802818</v>
      </c>
      <c r="G6" s="70">
        <v>222889</v>
      </c>
      <c r="H6" s="71">
        <f>(E6/G6-1)*100</f>
        <v>-73.1337122962551</v>
      </c>
      <c r="I6" s="19" t="s">
        <v>14</v>
      </c>
      <c r="J6" s="80">
        <v>245271</v>
      </c>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row>
    <row r="7" spans="1:232" s="28" customFormat="1" ht="18" customHeight="1">
      <c r="A7" s="8">
        <v>2</v>
      </c>
      <c r="B7" s="19" t="s">
        <v>15</v>
      </c>
      <c r="C7" s="72"/>
      <c r="D7" s="13"/>
      <c r="E7" s="36"/>
      <c r="F7" s="40"/>
      <c r="G7" s="70">
        <v>161</v>
      </c>
      <c r="H7" s="71">
        <f>(E7/G7-1)*100</f>
        <v>-100</v>
      </c>
      <c r="I7" s="19" t="s">
        <v>15</v>
      </c>
      <c r="J7" s="80">
        <v>757</v>
      </c>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row>
    <row r="8" spans="1:232" s="28" customFormat="1" ht="18" customHeight="1">
      <c r="A8" s="8">
        <v>3</v>
      </c>
      <c r="B8" s="19" t="s">
        <v>16</v>
      </c>
      <c r="C8" s="72"/>
      <c r="D8" s="13"/>
      <c r="E8" s="36"/>
      <c r="F8" s="40"/>
      <c r="G8" s="70"/>
      <c r="H8" s="71"/>
      <c r="I8" s="19"/>
      <c r="J8" s="8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row>
    <row r="9" spans="1:232" s="28" customFormat="1" ht="18" customHeight="1">
      <c r="A9" s="8">
        <v>4</v>
      </c>
      <c r="B9" s="19" t="s">
        <v>17</v>
      </c>
      <c r="C9" s="72">
        <v>44000</v>
      </c>
      <c r="D9" s="13">
        <v>35500</v>
      </c>
      <c r="E9" s="36">
        <v>32980</v>
      </c>
      <c r="F9" s="40">
        <f t="shared" si="0"/>
        <v>92.90140845070422</v>
      </c>
      <c r="G9" s="70">
        <v>65161</v>
      </c>
      <c r="H9" s="71">
        <f>(E9/G9-1)*100</f>
        <v>-49.3869032089747</v>
      </c>
      <c r="I9" s="19" t="s">
        <v>17</v>
      </c>
      <c r="J9" s="80">
        <v>79831</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row>
    <row r="10" spans="1:232" s="28" customFormat="1" ht="18" customHeight="1">
      <c r="A10" s="8">
        <v>5</v>
      </c>
      <c r="B10" s="19" t="s">
        <v>18</v>
      </c>
      <c r="C10" s="72">
        <v>8000</v>
      </c>
      <c r="D10" s="13">
        <v>6500</v>
      </c>
      <c r="E10" s="36">
        <v>6540</v>
      </c>
      <c r="F10" s="40">
        <f t="shared" si="0"/>
        <v>100.61538461538461</v>
      </c>
      <c r="G10" s="70">
        <v>34765</v>
      </c>
      <c r="H10" s="71">
        <f>(E10/G10-1)*100</f>
        <v>-81.18797641305912</v>
      </c>
      <c r="I10" s="19" t="s">
        <v>18</v>
      </c>
      <c r="J10" s="80">
        <v>42244</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row>
    <row r="11" spans="1:232" s="28" customFormat="1" ht="18" customHeight="1">
      <c r="A11" s="8">
        <v>6</v>
      </c>
      <c r="B11" s="19" t="s">
        <v>19</v>
      </c>
      <c r="C11" s="72"/>
      <c r="D11" s="13"/>
      <c r="E11" s="36"/>
      <c r="F11" s="40"/>
      <c r="G11" s="70"/>
      <c r="H11" s="71"/>
      <c r="I11" s="19"/>
      <c r="J11" s="8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row>
    <row r="12" spans="1:232" s="28" customFormat="1" ht="18" customHeight="1">
      <c r="A12" s="8">
        <v>7</v>
      </c>
      <c r="B12" s="19" t="s">
        <v>20</v>
      </c>
      <c r="C12" s="72"/>
      <c r="D12" s="13"/>
      <c r="E12" s="36"/>
      <c r="F12" s="40"/>
      <c r="G12" s="70"/>
      <c r="H12" s="71"/>
      <c r="I12" s="19"/>
      <c r="J12" s="8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row>
    <row r="13" spans="1:232" s="28" customFormat="1" ht="18" customHeight="1">
      <c r="A13" s="8">
        <v>8</v>
      </c>
      <c r="B13" s="19" t="s">
        <v>21</v>
      </c>
      <c r="C13" s="72">
        <v>2000</v>
      </c>
      <c r="D13" s="13">
        <v>2000</v>
      </c>
      <c r="E13" s="36">
        <v>1913</v>
      </c>
      <c r="F13" s="40">
        <f t="shared" si="0"/>
        <v>95.65</v>
      </c>
      <c r="G13" s="70"/>
      <c r="H13" s="71"/>
      <c r="I13" s="19"/>
      <c r="J13" s="8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row>
    <row r="14" spans="1:232" s="28" customFormat="1" ht="18" customHeight="1">
      <c r="A14" s="8">
        <v>9</v>
      </c>
      <c r="B14" s="19" t="s">
        <v>22</v>
      </c>
      <c r="C14" s="72"/>
      <c r="D14" s="13"/>
      <c r="E14" s="36"/>
      <c r="F14" s="40"/>
      <c r="G14" s="70"/>
      <c r="H14" s="71"/>
      <c r="I14" s="19"/>
      <c r="J14" s="8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row>
    <row r="15" spans="1:232" s="28" customFormat="1" ht="18" customHeight="1">
      <c r="A15" s="8">
        <v>10</v>
      </c>
      <c r="B15" s="19" t="s">
        <v>23</v>
      </c>
      <c r="C15" s="72">
        <v>13000</v>
      </c>
      <c r="D15" s="13">
        <v>9600</v>
      </c>
      <c r="E15" s="36">
        <v>11022</v>
      </c>
      <c r="F15" s="40">
        <f t="shared" si="0"/>
        <v>114.8125</v>
      </c>
      <c r="G15" s="70">
        <v>41477</v>
      </c>
      <c r="H15" s="71">
        <f aca="true" t="shared" si="1" ref="H15:H22">(E15/G15-1)*100</f>
        <v>-73.4262362273067</v>
      </c>
      <c r="I15" s="19" t="s">
        <v>23</v>
      </c>
      <c r="J15" s="80">
        <v>42418</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row>
    <row r="16" spans="1:232" s="28" customFormat="1" ht="18" customHeight="1">
      <c r="A16" s="8">
        <v>11</v>
      </c>
      <c r="B16" s="19" t="s">
        <v>24</v>
      </c>
      <c r="C16" s="14">
        <v>11000</v>
      </c>
      <c r="D16" s="13">
        <v>8300</v>
      </c>
      <c r="E16" s="36">
        <v>8280</v>
      </c>
      <c r="F16" s="40">
        <f t="shared" si="0"/>
        <v>99.75903614457832</v>
      </c>
      <c r="G16" s="70">
        <v>39546</v>
      </c>
      <c r="H16" s="71">
        <f t="shared" si="1"/>
        <v>-79.06235776058261</v>
      </c>
      <c r="I16" s="19" t="s">
        <v>25</v>
      </c>
      <c r="J16" s="80">
        <v>57846</v>
      </c>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row>
    <row r="17" spans="1:232" s="28" customFormat="1" ht="18" customHeight="1">
      <c r="A17" s="8" t="s">
        <v>26</v>
      </c>
      <c r="B17" s="19" t="s">
        <v>27</v>
      </c>
      <c r="C17" s="14">
        <v>8500</v>
      </c>
      <c r="D17" s="14">
        <v>8000</v>
      </c>
      <c r="E17" s="14">
        <v>8099</v>
      </c>
      <c r="F17" s="40">
        <f aca="true" t="shared" si="2" ref="F17:F31">E17/D17*100</f>
        <v>101.2375</v>
      </c>
      <c r="G17" s="70">
        <v>86406</v>
      </c>
      <c r="H17" s="71">
        <f t="shared" si="1"/>
        <v>-90.62680832349605</v>
      </c>
      <c r="I17" s="19" t="s">
        <v>27</v>
      </c>
      <c r="J17" s="80">
        <v>90782</v>
      </c>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row>
    <row r="18" spans="1:232" s="28" customFormat="1" ht="18" customHeight="1">
      <c r="A18" s="8">
        <v>1</v>
      </c>
      <c r="B18" s="19" t="s">
        <v>28</v>
      </c>
      <c r="C18" s="13">
        <v>8500</v>
      </c>
      <c r="D18" s="14">
        <v>8000</v>
      </c>
      <c r="E18" s="36">
        <v>8099</v>
      </c>
      <c r="F18" s="40">
        <f t="shared" si="2"/>
        <v>101.2375</v>
      </c>
      <c r="G18" s="70">
        <v>39814</v>
      </c>
      <c r="H18" s="71">
        <f t="shared" si="1"/>
        <v>-79.65790927814336</v>
      </c>
      <c r="I18" s="19" t="s">
        <v>28</v>
      </c>
      <c r="J18" s="80">
        <v>57419</v>
      </c>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row>
    <row r="19" spans="1:232" s="28" customFormat="1" ht="18" customHeight="1">
      <c r="A19" s="8"/>
      <c r="B19" s="19" t="s">
        <v>29</v>
      </c>
      <c r="C19" s="14">
        <v>8500</v>
      </c>
      <c r="D19" s="13">
        <v>8000</v>
      </c>
      <c r="E19" s="73">
        <v>8099</v>
      </c>
      <c r="F19" s="40">
        <f t="shared" si="2"/>
        <v>101.2375</v>
      </c>
      <c r="G19" s="70">
        <v>17613</v>
      </c>
      <c r="H19" s="71">
        <f t="shared" si="1"/>
        <v>-54.01691932095611</v>
      </c>
      <c r="I19" s="19" t="s">
        <v>29</v>
      </c>
      <c r="J19" s="80">
        <v>16732</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row>
    <row r="20" spans="1:232" s="28" customFormat="1" ht="18" customHeight="1">
      <c r="A20" s="8"/>
      <c r="B20" s="19" t="s">
        <v>30</v>
      </c>
      <c r="C20" s="74"/>
      <c r="D20" s="14"/>
      <c r="E20" s="36"/>
      <c r="F20" s="40"/>
      <c r="G20" s="70">
        <v>22201</v>
      </c>
      <c r="H20" s="71">
        <f t="shared" si="1"/>
        <v>-100</v>
      </c>
      <c r="I20" s="19" t="s">
        <v>30</v>
      </c>
      <c r="J20" s="80">
        <v>40687</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row>
    <row r="21" spans="1:232" s="28" customFormat="1" ht="18" customHeight="1">
      <c r="A21" s="8"/>
      <c r="B21" s="38" t="s">
        <v>31</v>
      </c>
      <c r="C21" s="14">
        <f>C5+C17</f>
        <v>151500</v>
      </c>
      <c r="D21" s="14">
        <f>D17+D5</f>
        <v>126700</v>
      </c>
      <c r="E21" s="14">
        <f>E17+E5</f>
        <v>128716</v>
      </c>
      <c r="F21" s="40">
        <f t="shared" si="2"/>
        <v>101.59116022099448</v>
      </c>
      <c r="G21" s="70">
        <v>552210</v>
      </c>
      <c r="H21" s="71">
        <f t="shared" si="1"/>
        <v>-76.69075170677822</v>
      </c>
      <c r="I21" s="77" t="s">
        <v>31</v>
      </c>
      <c r="J21" s="80">
        <v>628599</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row>
    <row r="22" spans="1:232" s="28" customFormat="1" ht="18" customHeight="1">
      <c r="A22" s="8" t="s">
        <v>32</v>
      </c>
      <c r="B22" s="19" t="s">
        <v>33</v>
      </c>
      <c r="C22" s="14">
        <f>C23+C24+C27+C28</f>
        <v>29900</v>
      </c>
      <c r="D22" s="14">
        <f>D23+D24+D27+D28</f>
        <v>34828</v>
      </c>
      <c r="E22" s="14">
        <f>E23+E24+E27+E28</f>
        <v>35792</v>
      </c>
      <c r="F22" s="40">
        <f t="shared" si="2"/>
        <v>102.76788790628231</v>
      </c>
      <c r="G22" s="70">
        <v>514297</v>
      </c>
      <c r="H22" s="71">
        <f t="shared" si="1"/>
        <v>-93.04059716467333</v>
      </c>
      <c r="I22" s="20" t="s">
        <v>34</v>
      </c>
      <c r="J22" s="20">
        <v>13224</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row>
    <row r="23" spans="1:232" s="28" customFormat="1" ht="18" customHeight="1">
      <c r="A23" s="8">
        <v>1</v>
      </c>
      <c r="B23" s="39" t="s">
        <v>35</v>
      </c>
      <c r="C23" s="14">
        <v>19000</v>
      </c>
      <c r="D23" s="14">
        <v>19000</v>
      </c>
      <c r="E23" s="14">
        <v>20334</v>
      </c>
      <c r="F23" s="40">
        <f t="shared" si="2"/>
        <v>107.02105263157895</v>
      </c>
      <c r="G23" s="70"/>
      <c r="H23" s="71"/>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row>
    <row r="24" spans="1:232" s="28" customFormat="1" ht="18" customHeight="1">
      <c r="A24" s="8">
        <v>2</v>
      </c>
      <c r="B24" s="39" t="s">
        <v>36</v>
      </c>
      <c r="C24" s="14">
        <f>C25+C26</f>
        <v>10300</v>
      </c>
      <c r="D24" s="14">
        <f>D25+D26</f>
        <v>10654</v>
      </c>
      <c r="E24" s="14">
        <f>E25+E26</f>
        <v>10284</v>
      </c>
      <c r="F24" s="40">
        <f t="shared" si="2"/>
        <v>96.52712596207998</v>
      </c>
      <c r="G24" s="70"/>
      <c r="H24" s="71"/>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row>
    <row r="25" spans="1:232" s="28" customFormat="1" ht="18" customHeight="1">
      <c r="A25" s="8"/>
      <c r="B25" s="39" t="s">
        <v>37</v>
      </c>
      <c r="C25" s="14">
        <v>500</v>
      </c>
      <c r="D25" s="14">
        <v>1093</v>
      </c>
      <c r="E25" s="14">
        <v>2082</v>
      </c>
      <c r="F25" s="40">
        <f t="shared" si="2"/>
        <v>190.48490393412624</v>
      </c>
      <c r="G25" s="75"/>
      <c r="H25" s="71"/>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row>
    <row r="26" spans="1:232" s="28" customFormat="1" ht="18" customHeight="1">
      <c r="A26" s="8"/>
      <c r="B26" s="39" t="s">
        <v>38</v>
      </c>
      <c r="C26" s="14">
        <v>9800</v>
      </c>
      <c r="D26" s="14">
        <v>9561</v>
      </c>
      <c r="E26" s="14">
        <v>8202</v>
      </c>
      <c r="F26" s="40">
        <f t="shared" si="2"/>
        <v>85.78600564794478</v>
      </c>
      <c r="G26" s="75"/>
      <c r="H26" s="71"/>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row>
    <row r="27" spans="1:232" s="28" customFormat="1" ht="18" customHeight="1">
      <c r="A27" s="8">
        <v>3</v>
      </c>
      <c r="B27" s="39" t="s">
        <v>39</v>
      </c>
      <c r="C27" s="14"/>
      <c r="D27" s="14"/>
      <c r="E27" s="14"/>
      <c r="F27" s="40"/>
      <c r="G27" s="75"/>
      <c r="H27" s="71"/>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row>
    <row r="28" spans="1:232" s="28" customFormat="1" ht="18" customHeight="1">
      <c r="A28" s="8">
        <v>4</v>
      </c>
      <c r="B28" s="39" t="s">
        <v>40</v>
      </c>
      <c r="C28" s="14">
        <v>600</v>
      </c>
      <c r="D28" s="14">
        <v>5174</v>
      </c>
      <c r="E28" s="14">
        <v>5174</v>
      </c>
      <c r="F28" s="40">
        <f t="shared" si="2"/>
        <v>100</v>
      </c>
      <c r="G28" s="70">
        <v>30286</v>
      </c>
      <c r="H28" s="71">
        <f>(E28/G28-1)*100</f>
        <v>-82.91619890378392</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row>
    <row r="29" spans="1:9" s="66" customFormat="1" ht="16.5" customHeight="1">
      <c r="A29" s="8"/>
      <c r="B29" s="38" t="s">
        <v>41</v>
      </c>
      <c r="C29" s="74">
        <f>C21+C22</f>
        <v>181400</v>
      </c>
      <c r="D29" s="76">
        <f>D21+D22</f>
        <v>161528</v>
      </c>
      <c r="E29" s="76">
        <f>E21+E22</f>
        <v>164508</v>
      </c>
      <c r="F29" s="60">
        <f t="shared" si="2"/>
        <v>101.84488138279431</v>
      </c>
      <c r="G29" s="70">
        <v>1076507</v>
      </c>
      <c r="H29" s="71">
        <f>(E29/G29-1)*100</f>
        <v>-84.71835296937223</v>
      </c>
      <c r="I29" s="20"/>
    </row>
    <row r="30" spans="1:236" s="29" customFormat="1" ht="18" customHeight="1" hidden="1">
      <c r="A30" s="8"/>
      <c r="B30" s="77" t="s">
        <v>42</v>
      </c>
      <c r="C30" s="14"/>
      <c r="D30" s="14"/>
      <c r="E30" s="14"/>
      <c r="F30" s="37" t="e">
        <f t="shared" si="2"/>
        <v>#DIV/0!</v>
      </c>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row>
    <row r="31" spans="1:6" s="16" customFormat="1" ht="18.75" customHeight="1" hidden="1">
      <c r="A31" s="8"/>
      <c r="B31" s="77" t="s">
        <v>43</v>
      </c>
      <c r="C31" s="14"/>
      <c r="D31" s="78"/>
      <c r="E31" s="78">
        <v>1107969</v>
      </c>
      <c r="F31" s="37" t="e">
        <f t="shared" si="2"/>
        <v>#DIV/0!</v>
      </c>
    </row>
    <row r="32" s="16" customFormat="1" ht="14.25" customHeight="1" hidden="1">
      <c r="A32" s="79"/>
    </row>
    <row r="33" spans="1:6" ht="14.25">
      <c r="A33" s="25" t="s">
        <v>44</v>
      </c>
      <c r="B33" s="26" t="s">
        <v>45</v>
      </c>
      <c r="C33" s="26"/>
      <c r="D33" s="26"/>
      <c r="E33" s="26"/>
      <c r="F33" s="26"/>
    </row>
    <row r="34" ht="14.25">
      <c r="B34" s="26" t="s">
        <v>46</v>
      </c>
    </row>
    <row r="35" spans="2:5" ht="14.25">
      <c r="B35" s="26" t="s">
        <v>47</v>
      </c>
      <c r="C35"/>
      <c r="D35"/>
      <c r="E35"/>
    </row>
  </sheetData>
  <sheetProtection/>
  <mergeCells count="1">
    <mergeCell ref="A2:F2"/>
  </mergeCells>
  <printOptions/>
  <pageMargins left="0.7480314960629921"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U29"/>
  <sheetViews>
    <sheetView workbookViewId="0" topLeftCell="A10">
      <selection activeCell="E20" sqref="E20"/>
    </sheetView>
  </sheetViews>
  <sheetFormatPr defaultColWidth="9.00390625" defaultRowHeight="14.25"/>
  <cols>
    <col min="1" max="1" width="8.75390625" style="27" customWidth="1"/>
    <col min="2" max="2" width="27.25390625" style="20" customWidth="1"/>
    <col min="3" max="3" width="10.25390625" style="20" customWidth="1"/>
    <col min="4" max="4" width="10.375" style="20" customWidth="1"/>
    <col min="5" max="6" width="10.50390625" style="20" customWidth="1"/>
    <col min="7" max="7" width="10.25390625" style="16" customWidth="1"/>
    <col min="8" max="9" width="9.00390625" style="20" hidden="1" customWidth="1"/>
    <col min="10" max="10" width="11.00390625" style="20" hidden="1" customWidth="1"/>
    <col min="11" max="11" width="9.00390625" style="0" hidden="1" customWidth="1"/>
    <col min="12" max="15" width="9.00390625" style="20" hidden="1" customWidth="1"/>
    <col min="16" max="16" width="9.00390625" style="20" customWidth="1"/>
    <col min="17" max="17" width="14.375" style="20" customWidth="1"/>
    <col min="18" max="18" width="9.00390625" style="20" customWidth="1"/>
    <col min="19" max="19" width="9.00390625" style="20" hidden="1" customWidth="1"/>
    <col min="20" max="21" width="9.375" style="20" hidden="1" customWidth="1"/>
    <col min="22" max="24" width="9.00390625" style="20" customWidth="1"/>
    <col min="25" max="25" width="9.50390625" style="20" customWidth="1"/>
    <col min="26" max="16384" width="9.00390625" style="20" customWidth="1"/>
  </cols>
  <sheetData>
    <row r="1" ht="14.25">
      <c r="G1" s="45" t="s">
        <v>48</v>
      </c>
    </row>
    <row r="2" spans="1:228" s="28" customFormat="1" ht="25.5" customHeight="1">
      <c r="A2" s="46" t="s">
        <v>49</v>
      </c>
      <c r="B2" s="46"/>
      <c r="C2" s="46"/>
      <c r="D2" s="46"/>
      <c r="E2" s="46"/>
      <c r="F2" s="46"/>
      <c r="G2" s="46"/>
      <c r="H2" s="20"/>
      <c r="I2" s="61"/>
      <c r="J2" s="61"/>
      <c r="L2" s="20"/>
      <c r="M2" s="20"/>
      <c r="N2" s="20"/>
      <c r="O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row>
    <row r="3" spans="1:228" s="28" customFormat="1" ht="18.75" customHeight="1">
      <c r="A3" s="27"/>
      <c r="B3" s="20"/>
      <c r="C3" s="20"/>
      <c r="D3" s="20"/>
      <c r="E3" s="20"/>
      <c r="F3" s="20"/>
      <c r="G3" s="47" t="s">
        <v>2</v>
      </c>
      <c r="H3" s="20"/>
      <c r="I3" s="20"/>
      <c r="J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row>
    <row r="4" spans="1:228" s="28" customFormat="1" ht="46.5" customHeight="1">
      <c r="A4" s="8" t="s">
        <v>3</v>
      </c>
      <c r="B4" s="8" t="s">
        <v>50</v>
      </c>
      <c r="C4" s="8" t="s">
        <v>5</v>
      </c>
      <c r="D4" s="8" t="s">
        <v>6</v>
      </c>
      <c r="E4" s="9" t="s">
        <v>7</v>
      </c>
      <c r="F4" s="48" t="s">
        <v>8</v>
      </c>
      <c r="G4" s="49" t="s">
        <v>51</v>
      </c>
      <c r="H4" s="50" t="s">
        <v>52</v>
      </c>
      <c r="I4" s="62" t="s">
        <v>53</v>
      </c>
      <c r="J4" s="62" t="s">
        <v>51</v>
      </c>
      <c r="K4" s="63" t="s">
        <v>54</v>
      </c>
      <c r="L4" s="63" t="s">
        <v>55</v>
      </c>
      <c r="M4" s="63" t="s">
        <v>56</v>
      </c>
      <c r="N4" s="16"/>
      <c r="O4" s="20"/>
      <c r="P4" s="20"/>
      <c r="Q4" s="16"/>
      <c r="R4" s="20"/>
      <c r="S4" s="16"/>
      <c r="T4" s="16" t="s">
        <v>57</v>
      </c>
      <c r="U4" s="20" t="s">
        <v>58</v>
      </c>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row>
    <row r="5" spans="1:25" s="16" customFormat="1" ht="18" customHeight="1">
      <c r="A5" s="8" t="s">
        <v>12</v>
      </c>
      <c r="B5" s="12" t="s">
        <v>59</v>
      </c>
      <c r="C5" s="51">
        <v>4732</v>
      </c>
      <c r="D5" s="52">
        <v>5670</v>
      </c>
      <c r="E5" s="13">
        <v>5616</v>
      </c>
      <c r="F5" s="40">
        <f aca="true" t="shared" si="0" ref="F5:F13">E5/D5*100</f>
        <v>99.04761904761905</v>
      </c>
      <c r="G5" s="14"/>
      <c r="H5" s="50">
        <f>E5-G5</f>
        <v>5616</v>
      </c>
      <c r="I5" s="50">
        <v>60827</v>
      </c>
      <c r="J5" s="50">
        <v>3377</v>
      </c>
      <c r="K5" s="50">
        <f>I5-J5</f>
        <v>57450</v>
      </c>
      <c r="L5" s="64">
        <f>(E5/I5-1)*100</f>
        <v>-90.7672579611028</v>
      </c>
      <c r="M5" s="64">
        <f>(H5/K5-1)*100</f>
        <v>-90.22454308093995</v>
      </c>
      <c r="O5" s="20">
        <v>2625</v>
      </c>
      <c r="Q5" s="65"/>
      <c r="R5" s="65"/>
      <c r="S5" s="16" t="s">
        <v>59</v>
      </c>
      <c r="T5" s="20">
        <f>'[1]2018北仑街道支'!E5</f>
        <v>34048.177702999994</v>
      </c>
      <c r="U5" s="65">
        <f>'[1]2018北仑区本级支'!E5</f>
        <v>29156.822297000006</v>
      </c>
      <c r="V5" s="20"/>
      <c r="W5" s="20"/>
      <c r="X5" s="20"/>
      <c r="Y5" s="17"/>
    </row>
    <row r="6" spans="1:25" s="16" customFormat="1" ht="18" customHeight="1">
      <c r="A6" s="8" t="s">
        <v>26</v>
      </c>
      <c r="B6" s="12" t="s">
        <v>60</v>
      </c>
      <c r="C6" s="51">
        <v>243</v>
      </c>
      <c r="D6" s="52">
        <v>237</v>
      </c>
      <c r="E6" s="13">
        <v>193</v>
      </c>
      <c r="F6" s="40">
        <f t="shared" si="0"/>
        <v>81.43459915611815</v>
      </c>
      <c r="G6" s="53"/>
      <c r="H6" s="50">
        <f aca="true" t="shared" si="1" ref="H6:H15">E6-G6</f>
        <v>193</v>
      </c>
      <c r="I6" s="50">
        <v>41282</v>
      </c>
      <c r="J6" s="50">
        <v>2329</v>
      </c>
      <c r="K6" s="50">
        <f aca="true" t="shared" si="2" ref="K6:K18">I6-J6</f>
        <v>38953</v>
      </c>
      <c r="L6" s="64">
        <f aca="true" t="shared" si="3" ref="L6:L15">(E6/I6-1)*100</f>
        <v>-99.53248389128434</v>
      </c>
      <c r="M6" s="64">
        <f aca="true" t="shared" si="4" ref="M6:M15">(H6/K6-1)*100</f>
        <v>-99.50453110158396</v>
      </c>
      <c r="O6" s="16">
        <v>3697</v>
      </c>
      <c r="Q6" s="65"/>
      <c r="R6" s="65"/>
      <c r="S6" s="16" t="s">
        <v>60</v>
      </c>
      <c r="T6" s="20">
        <f>'[1]2018北仑街道支'!E7</f>
        <v>4398.122001</v>
      </c>
      <c r="U6" s="65">
        <f>'[1]2018北仑区本级支'!E7</f>
        <v>40413.877999000004</v>
      </c>
      <c r="Y6" s="17"/>
    </row>
    <row r="7" spans="1:25" s="16" customFormat="1" ht="18" customHeight="1">
      <c r="A7" s="8" t="s">
        <v>32</v>
      </c>
      <c r="B7" s="12" t="s">
        <v>61</v>
      </c>
      <c r="C7" s="51">
        <v>10105</v>
      </c>
      <c r="D7" s="52">
        <v>10105</v>
      </c>
      <c r="E7" s="13">
        <v>11064</v>
      </c>
      <c r="F7" s="40">
        <f t="shared" si="0"/>
        <v>109.49035131123206</v>
      </c>
      <c r="G7" s="14"/>
      <c r="H7" s="50">
        <f t="shared" si="1"/>
        <v>11064</v>
      </c>
      <c r="I7" s="50">
        <v>143940</v>
      </c>
      <c r="J7" s="50">
        <v>3819</v>
      </c>
      <c r="K7" s="50">
        <f t="shared" si="2"/>
        <v>140121</v>
      </c>
      <c r="L7" s="64">
        <f t="shared" si="3"/>
        <v>-92.31346394330971</v>
      </c>
      <c r="M7" s="64">
        <f t="shared" si="4"/>
        <v>-92.10396728541761</v>
      </c>
      <c r="O7" s="65">
        <v>3314</v>
      </c>
      <c r="Q7" s="65"/>
      <c r="R7" s="65"/>
      <c r="S7" s="16" t="s">
        <v>61</v>
      </c>
      <c r="T7" s="20">
        <f>'[1]2018北仑街道支'!E8</f>
        <v>66645.032742</v>
      </c>
      <c r="U7" s="65">
        <f>'[1]2018北仑区本级支'!E8</f>
        <v>84346.967258</v>
      </c>
      <c r="Y7" s="17"/>
    </row>
    <row r="8" spans="1:25" s="16" customFormat="1" ht="18" customHeight="1">
      <c r="A8" s="8" t="s">
        <v>62</v>
      </c>
      <c r="B8" s="12" t="s">
        <v>63</v>
      </c>
      <c r="C8" s="51"/>
      <c r="D8" s="13"/>
      <c r="E8" s="13"/>
      <c r="F8" s="40"/>
      <c r="G8" s="14"/>
      <c r="H8" s="50">
        <f t="shared" si="1"/>
        <v>0</v>
      </c>
      <c r="I8" s="50">
        <v>8252</v>
      </c>
      <c r="J8" s="50">
        <v>1449</v>
      </c>
      <c r="K8" s="50">
        <f t="shared" si="2"/>
        <v>6803</v>
      </c>
      <c r="L8" s="64">
        <f t="shared" si="3"/>
        <v>-100</v>
      </c>
      <c r="M8" s="64">
        <f t="shared" si="4"/>
        <v>-100</v>
      </c>
      <c r="O8" s="65">
        <v>1948</v>
      </c>
      <c r="Q8" s="65"/>
      <c r="R8" s="65"/>
      <c r="S8" s="16" t="s">
        <v>64</v>
      </c>
      <c r="T8" s="20">
        <f>'[1]2018北仑街道支'!E10</f>
        <v>1015.077144</v>
      </c>
      <c r="U8" s="65">
        <f>'[1]2018北仑区本级支'!E10</f>
        <v>8764.922856</v>
      </c>
      <c r="Y8" s="17"/>
    </row>
    <row r="9" spans="1:25" s="16" customFormat="1" ht="18" customHeight="1">
      <c r="A9" s="8" t="s">
        <v>65</v>
      </c>
      <c r="B9" s="12" t="s">
        <v>66</v>
      </c>
      <c r="C9" s="51">
        <v>1897</v>
      </c>
      <c r="D9" s="54">
        <v>2091</v>
      </c>
      <c r="E9" s="13">
        <v>1552</v>
      </c>
      <c r="F9" s="40">
        <f t="shared" si="0"/>
        <v>74.22285987565758</v>
      </c>
      <c r="G9" s="14"/>
      <c r="H9" s="50">
        <f t="shared" si="1"/>
        <v>1552</v>
      </c>
      <c r="I9" s="50">
        <v>72028</v>
      </c>
      <c r="J9" s="50">
        <v>5169</v>
      </c>
      <c r="K9" s="50">
        <f t="shared" si="2"/>
        <v>66859</v>
      </c>
      <c r="L9" s="64">
        <f t="shared" si="3"/>
        <v>-97.8452823901816</v>
      </c>
      <c r="M9" s="64">
        <f t="shared" si="4"/>
        <v>-97.6786969592725</v>
      </c>
      <c r="O9" s="65">
        <v>7502</v>
      </c>
      <c r="Q9" s="65"/>
      <c r="R9" s="65"/>
      <c r="S9" s="16" t="s">
        <v>66</v>
      </c>
      <c r="T9" s="20">
        <f>'[1]2018北仑街道支'!E11</f>
        <v>12331.207034000001</v>
      </c>
      <c r="U9" s="65">
        <f>'[1]2018北仑区本级支'!E11</f>
        <v>55704.792966</v>
      </c>
      <c r="Y9" s="17"/>
    </row>
    <row r="10" spans="1:25" s="16" customFormat="1" ht="18" customHeight="1">
      <c r="A10" s="8" t="s">
        <v>67</v>
      </c>
      <c r="B10" s="12" t="s">
        <v>68</v>
      </c>
      <c r="C10" s="51">
        <v>211</v>
      </c>
      <c r="D10" s="54">
        <v>173</v>
      </c>
      <c r="E10" s="13">
        <v>120</v>
      </c>
      <c r="F10" s="40">
        <f t="shared" si="0"/>
        <v>69.36416184971098</v>
      </c>
      <c r="G10" s="14"/>
      <c r="H10" s="50">
        <f t="shared" si="1"/>
        <v>120</v>
      </c>
      <c r="I10" s="50">
        <v>28628</v>
      </c>
      <c r="J10" s="50">
        <v>2804</v>
      </c>
      <c r="K10" s="50">
        <f t="shared" si="2"/>
        <v>25824</v>
      </c>
      <c r="L10" s="64">
        <f t="shared" si="3"/>
        <v>-99.58082995668576</v>
      </c>
      <c r="M10" s="64">
        <f t="shared" si="4"/>
        <v>-99.53531598513011</v>
      </c>
      <c r="O10" s="65">
        <v>9510</v>
      </c>
      <c r="Q10" s="65"/>
      <c r="R10" s="65"/>
      <c r="S10" s="16" t="s">
        <v>69</v>
      </c>
      <c r="T10" s="20">
        <f>'[1]2018北仑街道支'!E12</f>
        <v>1504.315988</v>
      </c>
      <c r="U10" s="65">
        <f>'[1]2018北仑区本级支'!E12</f>
        <v>35566.684012</v>
      </c>
      <c r="Y10" s="17"/>
    </row>
    <row r="11" spans="1:25" s="16" customFormat="1" ht="18" customHeight="1">
      <c r="A11" s="8" t="s">
        <v>70</v>
      </c>
      <c r="B11" s="12" t="s">
        <v>71</v>
      </c>
      <c r="C11" s="51">
        <v>1309</v>
      </c>
      <c r="D11" s="54">
        <v>1998</v>
      </c>
      <c r="E11" s="13">
        <v>1934</v>
      </c>
      <c r="F11" s="40">
        <f t="shared" si="0"/>
        <v>96.7967967967968</v>
      </c>
      <c r="G11" s="14"/>
      <c r="H11" s="50">
        <f t="shared" si="1"/>
        <v>1934</v>
      </c>
      <c r="I11" s="50">
        <v>35227</v>
      </c>
      <c r="J11" s="50">
        <v>1854</v>
      </c>
      <c r="K11" s="50">
        <f t="shared" si="2"/>
        <v>33373</v>
      </c>
      <c r="L11" s="64">
        <f t="shared" si="3"/>
        <v>-94.50989297981663</v>
      </c>
      <c r="M11" s="64">
        <f t="shared" si="4"/>
        <v>-94.20489617355348</v>
      </c>
      <c r="O11" s="65">
        <v>1368</v>
      </c>
      <c r="Q11" s="65"/>
      <c r="R11" s="65"/>
      <c r="S11" s="16" t="s">
        <v>71</v>
      </c>
      <c r="T11" s="20">
        <f>'[1]2018北仑街道支'!E14</f>
        <v>28035.306746</v>
      </c>
      <c r="U11" s="65">
        <f>'[1]2018北仑区本级支'!E14</f>
        <v>73155.693254</v>
      </c>
      <c r="Y11" s="17"/>
    </row>
    <row r="12" spans="1:25" s="16" customFormat="1" ht="18" customHeight="1">
      <c r="A12" s="8" t="s">
        <v>72</v>
      </c>
      <c r="B12" s="12" t="s">
        <v>73</v>
      </c>
      <c r="C12" s="51">
        <v>391</v>
      </c>
      <c r="D12" s="54">
        <v>381</v>
      </c>
      <c r="E12" s="13">
        <v>271</v>
      </c>
      <c r="F12" s="40">
        <f t="shared" si="0"/>
        <v>71.12860892388451</v>
      </c>
      <c r="G12" s="14"/>
      <c r="H12" s="50">
        <f t="shared" si="1"/>
        <v>271</v>
      </c>
      <c r="I12" s="50">
        <v>23568</v>
      </c>
      <c r="J12" s="50">
        <v>8890</v>
      </c>
      <c r="K12" s="50">
        <f t="shared" si="2"/>
        <v>14678</v>
      </c>
      <c r="L12" s="64">
        <f t="shared" si="3"/>
        <v>-98.85013577732519</v>
      </c>
      <c r="M12" s="64">
        <f t="shared" si="4"/>
        <v>-98.15369941408912</v>
      </c>
      <c r="O12" s="65">
        <v>12550</v>
      </c>
      <c r="Q12" s="65"/>
      <c r="R12" s="65"/>
      <c r="S12" s="16" t="s">
        <v>74</v>
      </c>
      <c r="T12" s="20">
        <f>'[1]2018北仑街道支'!E15</f>
        <v>9800.061713</v>
      </c>
      <c r="U12" s="65">
        <f>'[1]2018北仑区本级支'!E15</f>
        <v>23879.938287</v>
      </c>
      <c r="Y12" s="17"/>
    </row>
    <row r="13" spans="1:25" s="16" customFormat="1" ht="18" customHeight="1">
      <c r="A13" s="8" t="s">
        <v>75</v>
      </c>
      <c r="B13" s="18" t="s">
        <v>76</v>
      </c>
      <c r="C13" s="51">
        <v>0</v>
      </c>
      <c r="D13" s="54">
        <v>300</v>
      </c>
      <c r="E13" s="13">
        <v>0</v>
      </c>
      <c r="F13" s="40">
        <f t="shared" si="0"/>
        <v>0</v>
      </c>
      <c r="G13" s="14"/>
      <c r="H13" s="50">
        <f t="shared" si="1"/>
        <v>0</v>
      </c>
      <c r="I13" s="50">
        <v>38591</v>
      </c>
      <c r="J13" s="50">
        <v>8620</v>
      </c>
      <c r="K13" s="50">
        <f t="shared" si="2"/>
        <v>29971</v>
      </c>
      <c r="L13" s="64">
        <f t="shared" si="3"/>
        <v>-100</v>
      </c>
      <c r="M13" s="64">
        <f t="shared" si="4"/>
        <v>-100</v>
      </c>
      <c r="O13" s="65">
        <v>34105</v>
      </c>
      <c r="Q13" s="65"/>
      <c r="R13" s="65"/>
      <c r="S13" s="16" t="s">
        <v>77</v>
      </c>
      <c r="T13" s="20">
        <f>'[1]2018北仑街道支'!E17</f>
        <v>7</v>
      </c>
      <c r="U13" s="65">
        <f>'[1]2018北仑区本级支'!E17</f>
        <v>35823</v>
      </c>
      <c r="Y13" s="17"/>
    </row>
    <row r="14" spans="1:25" s="16" customFormat="1" ht="18" customHeight="1">
      <c r="A14" s="8" t="s">
        <v>78</v>
      </c>
      <c r="B14" s="18" t="s">
        <v>79</v>
      </c>
      <c r="C14" s="55"/>
      <c r="D14" s="56"/>
      <c r="E14" s="13"/>
      <c r="F14" s="40"/>
      <c r="G14" s="14"/>
      <c r="H14" s="50">
        <f t="shared" si="1"/>
        <v>0</v>
      </c>
      <c r="I14" s="50">
        <v>5424</v>
      </c>
      <c r="J14" s="50">
        <v>4972</v>
      </c>
      <c r="K14" s="50">
        <f t="shared" si="2"/>
        <v>452</v>
      </c>
      <c r="L14" s="64">
        <f t="shared" si="3"/>
        <v>-100</v>
      </c>
      <c r="M14" s="64">
        <f t="shared" si="4"/>
        <v>-100</v>
      </c>
      <c r="O14" s="65">
        <v>4199</v>
      </c>
      <c r="Q14" s="65"/>
      <c r="R14" s="65"/>
      <c r="S14" s="16" t="s">
        <v>79</v>
      </c>
      <c r="T14" s="20">
        <f>'[1]2018北仑街道支'!E18</f>
        <v>0</v>
      </c>
      <c r="U14" s="65">
        <f>'[1]2018北仑区本级支'!E18</f>
        <v>4202</v>
      </c>
      <c r="Y14" s="17"/>
    </row>
    <row r="15" spans="1:25" s="16" customFormat="1" ht="18" customHeight="1">
      <c r="A15" s="8" t="s">
        <v>80</v>
      </c>
      <c r="B15" s="18" t="s">
        <v>81</v>
      </c>
      <c r="C15" s="51">
        <v>1000</v>
      </c>
      <c r="D15" s="54">
        <v>900</v>
      </c>
      <c r="E15" s="13">
        <v>934</v>
      </c>
      <c r="F15" s="40">
        <f>E15/D15*100</f>
        <v>103.77777777777777</v>
      </c>
      <c r="G15" s="14"/>
      <c r="H15" s="50">
        <f t="shared" si="1"/>
        <v>934</v>
      </c>
      <c r="I15" s="50">
        <v>24252</v>
      </c>
      <c r="J15" s="50">
        <v>4918</v>
      </c>
      <c r="K15" s="50">
        <f t="shared" si="2"/>
        <v>19334</v>
      </c>
      <c r="L15" s="64">
        <f t="shared" si="3"/>
        <v>-96.14877123536203</v>
      </c>
      <c r="M15" s="64">
        <f t="shared" si="4"/>
        <v>-95.16913209889314</v>
      </c>
      <c r="O15" s="65">
        <v>718</v>
      </c>
      <c r="Q15" s="65"/>
      <c r="R15" s="65"/>
      <c r="S15" s="16" t="s">
        <v>81</v>
      </c>
      <c r="T15" s="20">
        <f>'[1]2018北仑街道支'!E22</f>
        <v>4481.208195</v>
      </c>
      <c r="U15" s="65">
        <f>'[1]2018北仑区本级支'!E22</f>
        <v>17673.791805</v>
      </c>
      <c r="Y15" s="17"/>
    </row>
    <row r="16" spans="1:25" s="16" customFormat="1" ht="18" customHeight="1">
      <c r="A16" s="8" t="s">
        <v>82</v>
      </c>
      <c r="B16" s="12" t="s">
        <v>83</v>
      </c>
      <c r="C16" s="51">
        <v>212</v>
      </c>
      <c r="D16" s="54">
        <v>0</v>
      </c>
      <c r="E16" s="13">
        <v>0</v>
      </c>
      <c r="F16" s="40"/>
      <c r="G16" s="14"/>
      <c r="H16" s="50">
        <f aca="true" t="shared" si="5" ref="H16:H24">E16-G16</f>
        <v>0</v>
      </c>
      <c r="I16" s="50">
        <v>0</v>
      </c>
      <c r="J16" s="50"/>
      <c r="K16" s="50">
        <f t="shared" si="2"/>
        <v>0</v>
      </c>
      <c r="L16" s="64" t="e">
        <f aca="true" t="shared" si="6" ref="L16:L24">(E16/I16-1)*100</f>
        <v>#DIV/0!</v>
      </c>
      <c r="M16" s="64" t="e">
        <f aca="true" t="shared" si="7" ref="M16:M26">(H16/K16-1)*100</f>
        <v>#DIV/0!</v>
      </c>
      <c r="O16" s="65"/>
      <c r="Q16" s="65"/>
      <c r="R16" s="65"/>
      <c r="S16" s="16" t="s">
        <v>83</v>
      </c>
      <c r="T16" s="20">
        <f>'[1]2018北仑街道支'!E25</f>
        <v>0</v>
      </c>
      <c r="U16" s="65">
        <f>'[1]2018北仑区本级支'!E25</f>
        <v>0</v>
      </c>
      <c r="Y16" s="17"/>
    </row>
    <row r="17" spans="1:25" s="16" customFormat="1" ht="18" customHeight="1">
      <c r="A17" s="8" t="s">
        <v>84</v>
      </c>
      <c r="B17" s="12" t="s">
        <v>85</v>
      </c>
      <c r="C17" s="51"/>
      <c r="D17" s="54">
        <v>1800</v>
      </c>
      <c r="E17" s="13">
        <v>1500</v>
      </c>
      <c r="F17" s="40">
        <f aca="true" t="shared" si="8" ref="F17:F22">E17/D17*100</f>
        <v>83.33333333333334</v>
      </c>
      <c r="G17" s="14"/>
      <c r="H17" s="50">
        <f t="shared" si="5"/>
        <v>1500</v>
      </c>
      <c r="I17" s="50">
        <v>1047</v>
      </c>
      <c r="J17" s="50">
        <v>42</v>
      </c>
      <c r="K17" s="50">
        <f t="shared" si="2"/>
        <v>1005</v>
      </c>
      <c r="L17" s="64">
        <f t="shared" si="6"/>
        <v>43.26647564469914</v>
      </c>
      <c r="M17" s="64">
        <f t="shared" si="7"/>
        <v>49.25373134328359</v>
      </c>
      <c r="O17" s="65">
        <v>50</v>
      </c>
      <c r="Q17" s="65"/>
      <c r="R17" s="65"/>
      <c r="S17" s="16" t="s">
        <v>85</v>
      </c>
      <c r="T17" s="20">
        <f>'[1]2018北仑街道支'!E26</f>
        <v>472</v>
      </c>
      <c r="U17" s="65">
        <f>'[1]2018北仑区本级支'!E26</f>
        <v>50</v>
      </c>
      <c r="Y17" s="17"/>
    </row>
    <row r="18" spans="1:21" s="16" customFormat="1" ht="18" customHeight="1">
      <c r="A18" s="8"/>
      <c r="B18" s="8" t="s">
        <v>86</v>
      </c>
      <c r="C18" s="14">
        <f>SUM(C5:C17)</f>
        <v>20100</v>
      </c>
      <c r="D18" s="14">
        <f>SUM(D5:D17)</f>
        <v>23655</v>
      </c>
      <c r="E18" s="14">
        <f>SUM(E5:E17)</f>
        <v>23184</v>
      </c>
      <c r="F18" s="40">
        <f t="shared" si="8"/>
        <v>98.00887761572606</v>
      </c>
      <c r="G18" s="14">
        <f>SUM(G5:G17)</f>
        <v>0</v>
      </c>
      <c r="H18" s="50">
        <f t="shared" si="5"/>
        <v>23184</v>
      </c>
      <c r="I18" s="50">
        <v>795934</v>
      </c>
      <c r="J18" s="50">
        <v>317157</v>
      </c>
      <c r="K18" s="50">
        <f t="shared" si="2"/>
        <v>478777</v>
      </c>
      <c r="L18" s="64">
        <f t="shared" si="6"/>
        <v>-97.08719567200296</v>
      </c>
      <c r="M18" s="64">
        <f t="shared" si="7"/>
        <v>-95.1576621266268</v>
      </c>
      <c r="O18" s="65"/>
      <c r="Q18" s="65"/>
      <c r="R18" s="65"/>
      <c r="S18" s="16" t="s">
        <v>87</v>
      </c>
      <c r="T18" s="65">
        <f>SUM(T5:T17)</f>
        <v>162737.509266</v>
      </c>
      <c r="U18" s="65">
        <f>SUM(U5:U17)</f>
        <v>408738.490734</v>
      </c>
    </row>
    <row r="19" spans="1:229" s="28" customFormat="1" ht="18" customHeight="1">
      <c r="A19" s="8" t="s">
        <v>88</v>
      </c>
      <c r="B19" s="19" t="s">
        <v>89</v>
      </c>
      <c r="C19" s="14">
        <f>C20+C21+C22+C23</f>
        <v>151500</v>
      </c>
      <c r="D19" s="14">
        <f>D20+D21+D22+D23</f>
        <v>127219</v>
      </c>
      <c r="E19" s="14">
        <f>E20+E21+E22+E23</f>
        <v>131040</v>
      </c>
      <c r="F19" s="40">
        <f t="shared" si="8"/>
        <v>103.00348218426494</v>
      </c>
      <c r="G19" s="14"/>
      <c r="H19" s="50">
        <f t="shared" si="5"/>
        <v>131040</v>
      </c>
      <c r="I19" s="50">
        <f>SUM(I20:I24)</f>
        <v>280573</v>
      </c>
      <c r="J19" s="50"/>
      <c r="K19" s="50">
        <f aca="true" t="shared" si="9" ref="K19:K26">I19-J19</f>
        <v>280573</v>
      </c>
      <c r="L19" s="64">
        <f t="shared" si="6"/>
        <v>-53.29557726509678</v>
      </c>
      <c r="M19" s="64">
        <f t="shared" si="7"/>
        <v>-53.29557726509678</v>
      </c>
      <c r="N19" s="16"/>
      <c r="O19" s="16"/>
      <c r="P19" s="16"/>
      <c r="Q19" s="16"/>
      <c r="R19" s="16"/>
      <c r="S19" s="16"/>
      <c r="T19" s="20"/>
      <c r="U19" s="16"/>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row>
    <row r="20" spans="1:229" s="28" customFormat="1" ht="18" customHeight="1">
      <c r="A20" s="8">
        <v>1</v>
      </c>
      <c r="B20" s="19" t="s">
        <v>90</v>
      </c>
      <c r="C20" s="14">
        <v>151500</v>
      </c>
      <c r="D20" s="14">
        <v>126700</v>
      </c>
      <c r="E20" s="14">
        <v>128716</v>
      </c>
      <c r="F20" s="40">
        <f t="shared" si="8"/>
        <v>101.59116022099448</v>
      </c>
      <c r="G20" s="14"/>
      <c r="H20" s="50">
        <f t="shared" si="5"/>
        <v>128716</v>
      </c>
      <c r="I20" s="50">
        <f>'[2]J01-2'!$D$6</f>
        <v>131631</v>
      </c>
      <c r="J20" s="50"/>
      <c r="K20" s="50">
        <f t="shared" si="9"/>
        <v>131631</v>
      </c>
      <c r="L20" s="64">
        <f t="shared" si="6"/>
        <v>-2.2145239343315803</v>
      </c>
      <c r="M20" s="64">
        <f t="shared" si="7"/>
        <v>-2.2145239343315803</v>
      </c>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row>
    <row r="21" spans="1:229" s="28" customFormat="1" ht="18" customHeight="1">
      <c r="A21" s="8">
        <v>2</v>
      </c>
      <c r="B21" s="19" t="s">
        <v>91</v>
      </c>
      <c r="C21" s="14"/>
      <c r="D21" s="14"/>
      <c r="E21" s="14"/>
      <c r="F21" s="40"/>
      <c r="G21" s="14"/>
      <c r="H21" s="50">
        <f t="shared" si="5"/>
        <v>0</v>
      </c>
      <c r="I21" s="50">
        <f>'[2]J01-2'!$D$12</f>
        <v>0</v>
      </c>
      <c r="J21" s="50"/>
      <c r="K21" s="50">
        <f t="shared" si="9"/>
        <v>0</v>
      </c>
      <c r="L21" s="64" t="e">
        <f t="shared" si="6"/>
        <v>#DIV/0!</v>
      </c>
      <c r="M21" s="64" t="e">
        <f t="shared" si="7"/>
        <v>#DIV/0!</v>
      </c>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row>
    <row r="22" spans="1:229" s="28" customFormat="1" ht="18" customHeight="1">
      <c r="A22" s="8">
        <v>3</v>
      </c>
      <c r="B22" s="19" t="s">
        <v>92</v>
      </c>
      <c r="C22" s="14"/>
      <c r="D22" s="14">
        <v>519</v>
      </c>
      <c r="E22" s="14">
        <v>2324</v>
      </c>
      <c r="F22" s="40">
        <f t="shared" si="8"/>
        <v>447.7842003853564</v>
      </c>
      <c r="G22" s="57"/>
      <c r="H22" s="50">
        <f t="shared" si="5"/>
        <v>2324</v>
      </c>
      <c r="I22" s="50">
        <f>'[3]J01-2'!$D$16</f>
        <v>94496</v>
      </c>
      <c r="J22" s="50"/>
      <c r="K22" s="50">
        <f t="shared" si="9"/>
        <v>94496</v>
      </c>
      <c r="L22" s="64">
        <f t="shared" si="6"/>
        <v>-97.54063664070436</v>
      </c>
      <c r="M22" s="64">
        <f t="shared" si="7"/>
        <v>-97.54063664070436</v>
      </c>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row>
    <row r="23" spans="1:229" s="29" customFormat="1" ht="18" customHeight="1">
      <c r="A23" s="8">
        <v>4</v>
      </c>
      <c r="B23" s="19" t="s">
        <v>93</v>
      </c>
      <c r="C23" s="14"/>
      <c r="D23" s="14"/>
      <c r="E23" s="14"/>
      <c r="F23" s="40"/>
      <c r="G23" s="57"/>
      <c r="H23" s="50">
        <f t="shared" si="5"/>
        <v>0</v>
      </c>
      <c r="I23" s="50">
        <v>54446</v>
      </c>
      <c r="J23" s="50"/>
      <c r="K23" s="50">
        <f t="shared" si="9"/>
        <v>54446</v>
      </c>
      <c r="L23" s="64">
        <f t="shared" si="6"/>
        <v>-100</v>
      </c>
      <c r="M23" s="64">
        <f t="shared" si="7"/>
        <v>-100</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row>
    <row r="24" spans="1:229" s="29" customFormat="1" ht="18" customHeight="1">
      <c r="A24" s="8" t="s">
        <v>94</v>
      </c>
      <c r="B24" s="21" t="s">
        <v>95</v>
      </c>
      <c r="C24" s="14">
        <f>C25+C26</f>
        <v>9800</v>
      </c>
      <c r="D24" s="14">
        <f>D25+D26</f>
        <v>10654</v>
      </c>
      <c r="E24" s="14">
        <f>E25+E26</f>
        <v>10284</v>
      </c>
      <c r="F24" s="40">
        <f>E24/D24*100</f>
        <v>96.52712596207998</v>
      </c>
      <c r="G24" s="57"/>
      <c r="H24" s="50">
        <f t="shared" si="5"/>
        <v>10284</v>
      </c>
      <c r="I24" s="50"/>
      <c r="J24" s="50"/>
      <c r="K24" s="50">
        <f t="shared" si="9"/>
        <v>0</v>
      </c>
      <c r="L24" s="64" t="e">
        <f t="shared" si="6"/>
        <v>#DIV/0!</v>
      </c>
      <c r="M24" s="64" t="e">
        <f t="shared" si="7"/>
        <v>#DIV/0!</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row>
    <row r="25" spans="1:229" s="29" customFormat="1" ht="18" customHeight="1">
      <c r="A25" s="8"/>
      <c r="B25" s="8" t="s">
        <v>96</v>
      </c>
      <c r="C25" s="14"/>
      <c r="D25" s="14">
        <v>1093</v>
      </c>
      <c r="E25" s="14">
        <v>2082</v>
      </c>
      <c r="F25" s="40">
        <f>E25/D25*100</f>
        <v>190.48490393412624</v>
      </c>
      <c r="G25" s="57"/>
      <c r="H25" s="50"/>
      <c r="I25" s="50"/>
      <c r="J25" s="50"/>
      <c r="K25" s="50"/>
      <c r="L25" s="64"/>
      <c r="M25" s="64"/>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row>
    <row r="26" spans="1:13" ht="23.25" customHeight="1">
      <c r="A26" s="8"/>
      <c r="B26" s="8" t="s">
        <v>97</v>
      </c>
      <c r="C26" s="14">
        <v>9800</v>
      </c>
      <c r="D26" s="14">
        <v>9561</v>
      </c>
      <c r="E26" s="14">
        <v>8202</v>
      </c>
      <c r="F26" s="40">
        <f>E26/D26*100</f>
        <v>85.78600564794478</v>
      </c>
      <c r="G26" s="57">
        <f>G18</f>
        <v>0</v>
      </c>
      <c r="H26" s="50">
        <f>E26-G26</f>
        <v>8202</v>
      </c>
      <c r="I26" s="50" t="e">
        <f>I18+#REF!+I19+I24+#REF!</f>
        <v>#REF!</v>
      </c>
      <c r="J26" s="50">
        <v>317157</v>
      </c>
      <c r="K26" s="50" t="e">
        <f t="shared" si="9"/>
        <v>#REF!</v>
      </c>
      <c r="L26" s="64" t="e">
        <f>(E26/I26-1)*100</f>
        <v>#REF!</v>
      </c>
      <c r="M26" s="64" t="e">
        <f t="shared" si="7"/>
        <v>#REF!</v>
      </c>
    </row>
    <row r="27" spans="1:7" ht="14.25">
      <c r="A27" s="58"/>
      <c r="B27" s="59" t="s">
        <v>98</v>
      </c>
      <c r="C27" s="23">
        <f>C18+C19+C24</f>
        <v>181400</v>
      </c>
      <c r="D27" s="23">
        <f>D18+D19+D24</f>
        <v>161528</v>
      </c>
      <c r="E27" s="23">
        <f>E18+E19+E24</f>
        <v>164508</v>
      </c>
      <c r="F27" s="60">
        <f>E27/D27*100</f>
        <v>101.84488138279431</v>
      </c>
      <c r="G27" s="53"/>
    </row>
    <row r="28" spans="1:2" ht="14.25">
      <c r="A28" s="25" t="s">
        <v>44</v>
      </c>
      <c r="B28" s="26" t="s">
        <v>99</v>
      </c>
    </row>
    <row r="29" ht="14.25">
      <c r="B29" s="26" t="s">
        <v>100</v>
      </c>
    </row>
  </sheetData>
  <sheetProtection/>
  <mergeCells count="1">
    <mergeCell ref="A2:G2"/>
  </mergeCells>
  <printOptions/>
  <pageMargins left="0.35433070866141736" right="0.35433070866141736" top="0.9842519685039371" bottom="0.9842519685039371" header="0.5118110236220472" footer="0.5118110236220472"/>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U33"/>
  <sheetViews>
    <sheetView workbookViewId="0" topLeftCell="A13">
      <selection activeCell="D29" sqref="D29"/>
    </sheetView>
  </sheetViews>
  <sheetFormatPr defaultColWidth="8.75390625" defaultRowHeight="14.25"/>
  <cols>
    <col min="1" max="1" width="5.625" style="3" customWidth="1"/>
    <col min="2" max="2" width="29.25390625" style="3" customWidth="1"/>
    <col min="3" max="3" width="14.875" style="3" customWidth="1"/>
    <col min="4" max="4" width="13.75390625" style="3" customWidth="1"/>
    <col min="5" max="5" width="12.625" style="31" customWidth="1"/>
    <col min="6" max="6" width="61.625" style="3" hidden="1" customWidth="1"/>
    <col min="7" max="23" width="9.00390625" style="3" bestFit="1" customWidth="1"/>
    <col min="24" max="215" width="8.75390625" style="3" customWidth="1"/>
    <col min="216" max="246" width="9.00390625" style="3" bestFit="1" customWidth="1"/>
    <col min="247" max="16384" width="8.75390625" style="28" customWidth="1"/>
  </cols>
  <sheetData>
    <row r="1" ht="14.25" customHeight="1">
      <c r="E1" s="32" t="s">
        <v>101</v>
      </c>
    </row>
    <row r="2" spans="1:5" ht="22.5" customHeight="1">
      <c r="A2" s="6" t="s">
        <v>102</v>
      </c>
      <c r="B2" s="6"/>
      <c r="C2" s="6"/>
      <c r="D2" s="6"/>
      <c r="E2" s="33"/>
    </row>
    <row r="3" ht="18" customHeight="1">
      <c r="E3" s="34" t="s">
        <v>2</v>
      </c>
    </row>
    <row r="4" spans="1:5" ht="33" customHeight="1">
      <c r="A4" s="35" t="s">
        <v>3</v>
      </c>
      <c r="B4" s="35" t="s">
        <v>4</v>
      </c>
      <c r="C4" s="9" t="s">
        <v>103</v>
      </c>
      <c r="D4" s="9" t="s">
        <v>104</v>
      </c>
      <c r="E4" s="9" t="s">
        <v>105</v>
      </c>
    </row>
    <row r="5" spans="1:5" ht="18" customHeight="1">
      <c r="A5" s="8" t="s">
        <v>12</v>
      </c>
      <c r="B5" s="18" t="s">
        <v>13</v>
      </c>
      <c r="C5" s="36">
        <f>SUM(C6:C16)</f>
        <v>120617</v>
      </c>
      <c r="D5" s="36">
        <f>SUM(D6:D16)</f>
        <v>132380</v>
      </c>
      <c r="E5" s="37">
        <f>(D5/C5-1)*100</f>
        <v>9.752356632978776</v>
      </c>
    </row>
    <row r="6" spans="1:5" ht="18" customHeight="1">
      <c r="A6" s="8">
        <v>1</v>
      </c>
      <c r="B6" s="19" t="s">
        <v>14</v>
      </c>
      <c r="C6" s="36">
        <v>59882</v>
      </c>
      <c r="D6" s="13">
        <v>63000</v>
      </c>
      <c r="E6" s="37">
        <f aca="true" t="shared" si="0" ref="E6:E19">(D6/C6-1)*100</f>
        <v>5.206906916936638</v>
      </c>
    </row>
    <row r="7" spans="1:5" ht="18" customHeight="1">
      <c r="A7" s="8">
        <v>2</v>
      </c>
      <c r="B7" s="19" t="s">
        <v>15</v>
      </c>
      <c r="C7" s="36"/>
      <c r="D7" s="13"/>
      <c r="E7" s="37"/>
    </row>
    <row r="8" spans="1:5" ht="18" customHeight="1">
      <c r="A8" s="8">
        <v>3</v>
      </c>
      <c r="B8" s="19" t="s">
        <v>16</v>
      </c>
      <c r="C8" s="36"/>
      <c r="D8" s="13"/>
      <c r="E8" s="37"/>
    </row>
    <row r="9" spans="1:5" ht="18" customHeight="1">
      <c r="A9" s="8">
        <v>4</v>
      </c>
      <c r="B9" s="19" t="s">
        <v>17</v>
      </c>
      <c r="C9" s="36">
        <v>32980</v>
      </c>
      <c r="D9" s="13">
        <v>38000</v>
      </c>
      <c r="E9" s="37">
        <f t="shared" si="0"/>
        <v>15.22134627046694</v>
      </c>
    </row>
    <row r="10" spans="1:5" ht="18" customHeight="1">
      <c r="A10" s="8">
        <v>5</v>
      </c>
      <c r="B10" s="19" t="s">
        <v>18</v>
      </c>
      <c r="C10" s="36">
        <v>6540</v>
      </c>
      <c r="D10" s="13">
        <v>7500</v>
      </c>
      <c r="E10" s="37">
        <f t="shared" si="0"/>
        <v>14.678899082568808</v>
      </c>
    </row>
    <row r="11" spans="1:5" ht="18" customHeight="1">
      <c r="A11" s="8">
        <v>6</v>
      </c>
      <c r="B11" s="19" t="s">
        <v>19</v>
      </c>
      <c r="C11" s="36"/>
      <c r="D11" s="13"/>
      <c r="E11" s="37"/>
    </row>
    <row r="12" spans="1:5" ht="18" customHeight="1">
      <c r="A12" s="8">
        <v>7</v>
      </c>
      <c r="B12" s="19" t="s">
        <v>20</v>
      </c>
      <c r="C12" s="36"/>
      <c r="D12" s="13"/>
      <c r="E12" s="37"/>
    </row>
    <row r="13" spans="1:5" ht="18" customHeight="1">
      <c r="A13" s="8">
        <v>8</v>
      </c>
      <c r="B13" s="19" t="s">
        <v>21</v>
      </c>
      <c r="C13" s="36">
        <v>1913</v>
      </c>
      <c r="D13" s="13">
        <v>2000</v>
      </c>
      <c r="E13" s="37">
        <f t="shared" si="0"/>
        <v>4.5478306325143825</v>
      </c>
    </row>
    <row r="14" spans="1:5" ht="18" customHeight="1">
      <c r="A14" s="8">
        <v>9</v>
      </c>
      <c r="B14" s="19" t="s">
        <v>22</v>
      </c>
      <c r="C14" s="36"/>
      <c r="D14" s="13"/>
      <c r="E14" s="37"/>
    </row>
    <row r="15" spans="1:5" ht="18" customHeight="1">
      <c r="A15" s="8">
        <v>10</v>
      </c>
      <c r="B15" s="19" t="s">
        <v>23</v>
      </c>
      <c r="C15" s="36">
        <v>11022</v>
      </c>
      <c r="D15" s="13">
        <v>10700</v>
      </c>
      <c r="E15" s="37">
        <f t="shared" si="0"/>
        <v>-2.9214298675376504</v>
      </c>
    </row>
    <row r="16" spans="1:5" ht="18" customHeight="1">
      <c r="A16" s="8">
        <v>11</v>
      </c>
      <c r="B16" s="19" t="s">
        <v>24</v>
      </c>
      <c r="C16" s="36">
        <v>8280</v>
      </c>
      <c r="D16" s="13">
        <v>11180</v>
      </c>
      <c r="E16" s="37">
        <f t="shared" si="0"/>
        <v>35.02415458937198</v>
      </c>
    </row>
    <row r="17" spans="1:5" ht="18" customHeight="1">
      <c r="A17" s="8" t="s">
        <v>26</v>
      </c>
      <c r="B17" s="19" t="s">
        <v>27</v>
      </c>
      <c r="C17" s="36">
        <v>8099</v>
      </c>
      <c r="D17" s="36">
        <f>SUM(D19:D20)</f>
        <v>7120</v>
      </c>
      <c r="E17" s="37">
        <f t="shared" si="0"/>
        <v>-12.08791208791209</v>
      </c>
    </row>
    <row r="18" spans="1:5" ht="18" customHeight="1">
      <c r="A18" s="8">
        <v>1</v>
      </c>
      <c r="B18" s="19" t="s">
        <v>28</v>
      </c>
      <c r="C18" s="36">
        <v>8099</v>
      </c>
      <c r="D18" s="36">
        <f>SUM(D19:D20)</f>
        <v>7120</v>
      </c>
      <c r="E18" s="37">
        <f t="shared" si="0"/>
        <v>-12.08791208791209</v>
      </c>
    </row>
    <row r="19" spans="1:5" ht="18" customHeight="1">
      <c r="A19" s="8"/>
      <c r="B19" s="19" t="s">
        <v>29</v>
      </c>
      <c r="C19" s="36">
        <v>8099</v>
      </c>
      <c r="D19" s="13">
        <v>7120</v>
      </c>
      <c r="E19" s="37">
        <f t="shared" si="0"/>
        <v>-12.08791208791209</v>
      </c>
    </row>
    <row r="20" spans="1:6" ht="18" customHeight="1">
      <c r="A20" s="8"/>
      <c r="B20" s="19" t="s">
        <v>30</v>
      </c>
      <c r="C20" s="36"/>
      <c r="D20" s="14"/>
      <c r="E20" s="37"/>
      <c r="F20" s="3" t="s">
        <v>106</v>
      </c>
    </row>
    <row r="21" spans="1:5" ht="18" customHeight="1">
      <c r="A21" s="8"/>
      <c r="B21" s="38" t="s">
        <v>31</v>
      </c>
      <c r="C21" s="36">
        <f>C17+C5</f>
        <v>128716</v>
      </c>
      <c r="D21" s="36">
        <f>D17+D5</f>
        <v>139500</v>
      </c>
      <c r="E21" s="37">
        <f aca="true" t="shared" si="1" ref="E21:E29">(D21/C21-1)*100</f>
        <v>8.378134808415428</v>
      </c>
    </row>
    <row r="22" spans="1:246" ht="18" customHeight="1">
      <c r="A22" s="8" t="s">
        <v>32</v>
      </c>
      <c r="B22" s="19" t="s">
        <v>33</v>
      </c>
      <c r="C22" s="36">
        <f>C23+C24+C27+C28</f>
        <v>35792</v>
      </c>
      <c r="D22" s="36">
        <f>D23+D24+D27+D28</f>
        <v>34030</v>
      </c>
      <c r="E22" s="37">
        <f t="shared" si="1"/>
        <v>-4.922887796155562</v>
      </c>
      <c r="IJ22" s="28"/>
      <c r="IK22" s="28"/>
      <c r="IL22" s="28"/>
    </row>
    <row r="23" spans="1:246" ht="18" customHeight="1">
      <c r="A23" s="8">
        <v>1</v>
      </c>
      <c r="B23" s="39" t="s">
        <v>35</v>
      </c>
      <c r="C23" s="36">
        <v>20334</v>
      </c>
      <c r="D23" s="13">
        <v>21200</v>
      </c>
      <c r="E23" s="37">
        <f t="shared" si="1"/>
        <v>4.258876758139074</v>
      </c>
      <c r="IJ23" s="28"/>
      <c r="IK23" s="28"/>
      <c r="IL23" s="28"/>
    </row>
    <row r="24" spans="1:246" ht="18" customHeight="1">
      <c r="A24" s="8">
        <v>2</v>
      </c>
      <c r="B24" s="39" t="s">
        <v>36</v>
      </c>
      <c r="C24" s="36">
        <f>C25+C26</f>
        <v>10284</v>
      </c>
      <c r="D24" s="36">
        <f>D25+D26</f>
        <v>10506</v>
      </c>
      <c r="E24" s="37">
        <f t="shared" si="1"/>
        <v>2.1586931155192612</v>
      </c>
      <c r="IJ24" s="28"/>
      <c r="IK24" s="28"/>
      <c r="IL24" s="28"/>
    </row>
    <row r="25" spans="1:246" ht="18" customHeight="1">
      <c r="A25" s="8"/>
      <c r="B25" s="39" t="s">
        <v>37</v>
      </c>
      <c r="C25" s="36">
        <v>2082</v>
      </c>
      <c r="D25" s="13">
        <v>800</v>
      </c>
      <c r="E25" s="37">
        <f t="shared" si="1"/>
        <v>-61.57540826128722</v>
      </c>
      <c r="IJ25" s="28"/>
      <c r="IK25" s="28"/>
      <c r="IL25" s="28"/>
    </row>
    <row r="26" spans="1:246" ht="18" customHeight="1">
      <c r="A26" s="8"/>
      <c r="B26" s="39" t="s">
        <v>38</v>
      </c>
      <c r="C26" s="13">
        <v>8202</v>
      </c>
      <c r="D26" s="14">
        <v>9706</v>
      </c>
      <c r="E26" s="37">
        <f t="shared" si="1"/>
        <v>18.336990977810295</v>
      </c>
      <c r="F26" s="4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8"/>
      <c r="HW26" s="28"/>
      <c r="HX26" s="28"/>
      <c r="HY26" s="28"/>
      <c r="HZ26" s="28"/>
      <c r="IA26" s="28"/>
      <c r="IB26" s="28"/>
      <c r="IC26" s="28"/>
      <c r="ID26" s="28"/>
      <c r="IE26" s="28"/>
      <c r="IF26" s="28"/>
      <c r="IG26" s="28"/>
      <c r="IH26" s="28"/>
      <c r="II26" s="28"/>
      <c r="IJ26" s="28"/>
      <c r="IK26" s="28"/>
      <c r="IL26" s="28"/>
    </row>
    <row r="27" spans="1:246" ht="18" customHeight="1">
      <c r="A27" s="8">
        <v>3</v>
      </c>
      <c r="B27" s="39" t="s">
        <v>39</v>
      </c>
      <c r="C27" s="36"/>
      <c r="D27" s="13"/>
      <c r="E27" s="37"/>
      <c r="IJ27" s="28"/>
      <c r="IK27" s="28"/>
      <c r="IL27" s="28"/>
    </row>
    <row r="28" spans="1:246" ht="18" customHeight="1">
      <c r="A28" s="8">
        <v>4</v>
      </c>
      <c r="B28" s="39" t="s">
        <v>40</v>
      </c>
      <c r="C28" s="36">
        <v>5174</v>
      </c>
      <c r="D28" s="13">
        <v>2324</v>
      </c>
      <c r="E28" s="37">
        <f t="shared" si="1"/>
        <v>-55.083107846926936</v>
      </c>
      <c r="IJ28" s="28"/>
      <c r="IK28" s="28"/>
      <c r="IL28" s="28"/>
    </row>
    <row r="29" spans="1:246" ht="19.5" customHeight="1">
      <c r="A29" s="8"/>
      <c r="B29" s="38" t="s">
        <v>41</v>
      </c>
      <c r="C29" s="41">
        <f>C21+C22</f>
        <v>164508</v>
      </c>
      <c r="D29" s="41">
        <f>D21+D22</f>
        <v>173530</v>
      </c>
      <c r="E29" s="42">
        <f t="shared" si="1"/>
        <v>5.48423176988353</v>
      </c>
      <c r="IJ29" s="28"/>
      <c r="IK29" s="28"/>
      <c r="IL29" s="28"/>
    </row>
    <row r="30" spans="1:5" ht="33" customHeight="1">
      <c r="A30" s="43"/>
      <c r="B30" s="43"/>
      <c r="C30" s="43"/>
      <c r="D30" s="43"/>
      <c r="E30" s="43"/>
    </row>
    <row r="31" spans="1:255" s="30" customFormat="1" ht="14.25">
      <c r="A31" s="25" t="s">
        <v>44</v>
      </c>
      <c r="B31" s="26" t="s">
        <v>45</v>
      </c>
      <c r="C31" s="2"/>
      <c r="D31" s="2"/>
      <c r="E31" s="44"/>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9"/>
      <c r="IN31" s="29"/>
      <c r="IO31" s="29"/>
      <c r="IP31" s="29"/>
      <c r="IQ31" s="29"/>
      <c r="IR31" s="29"/>
      <c r="IS31" s="29"/>
      <c r="IT31" s="29"/>
      <c r="IU31" s="29"/>
    </row>
    <row r="32" spans="1:255" s="30" customFormat="1" ht="14.25">
      <c r="A32" s="27"/>
      <c r="B32" s="26" t="s">
        <v>46</v>
      </c>
      <c r="C32" s="2"/>
      <c r="D32" s="2"/>
      <c r="E32" s="44"/>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9"/>
      <c r="IN32" s="29"/>
      <c r="IO32" s="29"/>
      <c r="IP32" s="29"/>
      <c r="IQ32" s="29"/>
      <c r="IR32" s="29"/>
      <c r="IS32" s="29"/>
      <c r="IT32" s="29"/>
      <c r="IU32" s="29"/>
    </row>
    <row r="33" spans="1:255" s="30" customFormat="1" ht="14.25">
      <c r="A33" s="27"/>
      <c r="B33" s="26" t="s">
        <v>47</v>
      </c>
      <c r="C33" s="2"/>
      <c r="D33" s="2"/>
      <c r="E33" s="44"/>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9"/>
      <c r="IN33" s="29"/>
      <c r="IO33" s="29"/>
      <c r="IP33" s="29"/>
      <c r="IQ33" s="29"/>
      <c r="IR33" s="29"/>
      <c r="IS33" s="29"/>
      <c r="IT33" s="29"/>
      <c r="IU33" s="29"/>
    </row>
  </sheetData>
  <sheetProtection/>
  <mergeCells count="1">
    <mergeCell ref="A2:E2"/>
  </mergeCells>
  <printOptions/>
  <pageMargins left="0.7480314960629921" right="0.7480314960629921" top="0.9842519685039371" bottom="0.9842519685039371"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V29"/>
  <sheetViews>
    <sheetView tabSelected="1" workbookViewId="0" topLeftCell="A10">
      <selection activeCell="D22" sqref="D22"/>
    </sheetView>
  </sheetViews>
  <sheetFormatPr defaultColWidth="9.00390625" defaultRowHeight="14.25"/>
  <cols>
    <col min="1" max="1" width="7.375" style="3" customWidth="1"/>
    <col min="2" max="2" width="27.25390625" style="2" customWidth="1"/>
    <col min="3" max="3" width="15.125" style="2" customWidth="1"/>
    <col min="4" max="4" width="14.00390625" style="3" customWidth="1"/>
    <col min="5" max="5" width="13.125" style="4" customWidth="1"/>
    <col min="6" max="6" width="9.00390625" style="3" customWidth="1"/>
    <col min="7" max="7" width="12.625" style="3" hidden="1" customWidth="1"/>
    <col min="8" max="8" width="13.75390625" style="3" hidden="1" customWidth="1"/>
    <col min="9" max="11" width="9.00390625" style="3" hidden="1" customWidth="1"/>
    <col min="12" max="16384" width="9.00390625" style="3" customWidth="1"/>
  </cols>
  <sheetData>
    <row r="1" ht="14.25" customHeight="1">
      <c r="E1" s="5" t="s">
        <v>107</v>
      </c>
    </row>
    <row r="2" spans="1:5" ht="21.75" customHeight="1">
      <c r="A2" s="6" t="s">
        <v>108</v>
      </c>
      <c r="B2" s="6"/>
      <c r="C2" s="6"/>
      <c r="D2" s="6"/>
      <c r="E2" s="7"/>
    </row>
    <row r="3" ht="18" customHeight="1">
      <c r="E3" s="5" t="s">
        <v>2</v>
      </c>
    </row>
    <row r="4" spans="1:5" ht="33" customHeight="1">
      <c r="A4" s="8" t="s">
        <v>3</v>
      </c>
      <c r="B4" s="8" t="s">
        <v>50</v>
      </c>
      <c r="C4" s="9" t="s">
        <v>103</v>
      </c>
      <c r="D4" s="10" t="s">
        <v>104</v>
      </c>
      <c r="E4" s="11" t="s">
        <v>105</v>
      </c>
    </row>
    <row r="5" spans="1:230" s="1" customFormat="1" ht="18" customHeight="1">
      <c r="A5" s="8" t="s">
        <v>12</v>
      </c>
      <c r="B5" s="12" t="s">
        <v>59</v>
      </c>
      <c r="C5" s="13">
        <v>5616</v>
      </c>
      <c r="D5" s="14">
        <v>5298.6</v>
      </c>
      <c r="E5" s="15">
        <f>(D5/C5-1)*100</f>
        <v>-5.651709401709393</v>
      </c>
      <c r="F5" s="16"/>
      <c r="G5" s="16" t="s">
        <v>59</v>
      </c>
      <c r="H5" s="17">
        <v>806.512854</v>
      </c>
      <c r="I5" s="16"/>
      <c r="J5" s="16">
        <v>62218</v>
      </c>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row>
    <row r="6" spans="1:230" s="1" customFormat="1" ht="18" customHeight="1">
      <c r="A6" s="8" t="s">
        <v>26</v>
      </c>
      <c r="B6" s="12" t="s">
        <v>60</v>
      </c>
      <c r="C6" s="13">
        <v>193</v>
      </c>
      <c r="D6" s="14">
        <v>192</v>
      </c>
      <c r="E6" s="15">
        <f>(D6/C6-1)*100</f>
        <v>-0.5181347150259086</v>
      </c>
      <c r="F6" s="16"/>
      <c r="G6" s="16" t="s">
        <v>64</v>
      </c>
      <c r="H6" s="17">
        <v>4.218699999999998</v>
      </c>
      <c r="I6" s="16"/>
      <c r="J6" s="16">
        <v>40180</v>
      </c>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row>
    <row r="7" spans="1:230" s="1" customFormat="1" ht="18" customHeight="1">
      <c r="A7" s="8" t="s">
        <v>32</v>
      </c>
      <c r="B7" s="12" t="s">
        <v>61</v>
      </c>
      <c r="C7" s="13">
        <v>11064</v>
      </c>
      <c r="D7" s="14">
        <v>11169</v>
      </c>
      <c r="E7" s="15">
        <f>(D7/C7-1)*100</f>
        <v>0.9490238611713719</v>
      </c>
      <c r="F7" s="16"/>
      <c r="G7" s="16" t="s">
        <v>66</v>
      </c>
      <c r="H7" s="17">
        <v>-32</v>
      </c>
      <c r="I7" s="16"/>
      <c r="J7" s="16">
        <v>148545</v>
      </c>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row>
    <row r="8" spans="1:230" s="1" customFormat="1" ht="18" customHeight="1">
      <c r="A8" s="8" t="s">
        <v>62</v>
      </c>
      <c r="B8" s="12" t="s">
        <v>63</v>
      </c>
      <c r="C8" s="13"/>
      <c r="D8" s="14"/>
      <c r="E8" s="15"/>
      <c r="F8" s="16"/>
      <c r="G8" s="16" t="s">
        <v>71</v>
      </c>
      <c r="H8" s="17">
        <v>0</v>
      </c>
      <c r="I8" s="16"/>
      <c r="J8" s="16">
        <v>8416</v>
      </c>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6"/>
      <c r="EK8" s="16"/>
      <c r="EL8" s="16"/>
      <c r="EM8" s="16"/>
      <c r="EN8" s="16"/>
      <c r="EO8" s="16"/>
      <c r="EP8" s="16"/>
      <c r="EQ8" s="16"/>
      <c r="ER8" s="16"/>
      <c r="ES8" s="16"/>
      <c r="ET8" s="16"/>
      <c r="EU8" s="16"/>
      <c r="EV8" s="16"/>
      <c r="EW8" s="16"/>
      <c r="EX8" s="16"/>
      <c r="EY8" s="16"/>
      <c r="EZ8" s="16"/>
      <c r="FA8" s="16"/>
      <c r="FB8" s="16"/>
      <c r="FC8" s="16"/>
      <c r="FD8" s="16"/>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row>
    <row r="9" spans="1:230" s="1" customFormat="1" ht="18" customHeight="1">
      <c r="A9" s="8" t="s">
        <v>65</v>
      </c>
      <c r="B9" s="12" t="s">
        <v>66</v>
      </c>
      <c r="C9" s="13">
        <v>1552</v>
      </c>
      <c r="D9" s="14">
        <v>1543.8</v>
      </c>
      <c r="E9" s="15">
        <f aca="true" t="shared" si="0" ref="E9:E26">(D9/C9-1)*100</f>
        <v>-0.5283505154639156</v>
      </c>
      <c r="F9" s="16"/>
      <c r="G9" s="16" t="s">
        <v>73</v>
      </c>
      <c r="H9" s="17">
        <v>0</v>
      </c>
      <c r="I9" s="16"/>
      <c r="J9" s="16">
        <v>60958</v>
      </c>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row>
    <row r="10" spans="1:230" s="1" customFormat="1" ht="18" customHeight="1">
      <c r="A10" s="8" t="s">
        <v>67</v>
      </c>
      <c r="B10" s="12" t="s">
        <v>68</v>
      </c>
      <c r="C10" s="13">
        <v>120</v>
      </c>
      <c r="D10" s="14">
        <v>123.5</v>
      </c>
      <c r="E10" s="15">
        <f t="shared" si="0"/>
        <v>2.9166666666666563</v>
      </c>
      <c r="F10" s="16"/>
      <c r="G10" s="16" t="s">
        <v>109</v>
      </c>
      <c r="H10" s="17">
        <v>-0.13</v>
      </c>
      <c r="I10" s="16"/>
      <c r="J10" s="16">
        <v>27065</v>
      </c>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row>
    <row r="11" spans="1:230" s="1" customFormat="1" ht="18" customHeight="1">
      <c r="A11" s="8" t="s">
        <v>70</v>
      </c>
      <c r="B11" s="12" t="s">
        <v>71</v>
      </c>
      <c r="C11" s="13">
        <v>1934</v>
      </c>
      <c r="D11" s="14">
        <v>1885</v>
      </c>
      <c r="E11" s="15">
        <f t="shared" si="0"/>
        <v>-2.5336091003102412</v>
      </c>
      <c r="F11" s="16"/>
      <c r="G11" s="16" t="s">
        <v>110</v>
      </c>
      <c r="H11" s="17"/>
      <c r="I11" s="16"/>
      <c r="J11" s="16">
        <v>100546</v>
      </c>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row>
    <row r="12" spans="1:230" s="1" customFormat="1" ht="18" customHeight="1">
      <c r="A12" s="8" t="s">
        <v>72</v>
      </c>
      <c r="B12" s="12" t="s">
        <v>73</v>
      </c>
      <c r="C12" s="13">
        <v>271</v>
      </c>
      <c r="D12" s="14">
        <v>282.2</v>
      </c>
      <c r="E12" s="15">
        <f t="shared" si="0"/>
        <v>4.132841328413273</v>
      </c>
      <c r="F12" s="16"/>
      <c r="G12" s="16" t="s">
        <v>111</v>
      </c>
      <c r="H12" s="17">
        <v>2182.5299999999997</v>
      </c>
      <c r="I12" s="16"/>
      <c r="J12" s="16">
        <v>25144</v>
      </c>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row>
    <row r="13" spans="1:230" s="1" customFormat="1" ht="18" customHeight="1">
      <c r="A13" s="8" t="s">
        <v>75</v>
      </c>
      <c r="B13" s="18" t="s">
        <v>76</v>
      </c>
      <c r="C13" s="13">
        <v>0</v>
      </c>
      <c r="D13" s="14"/>
      <c r="E13" s="15" t="e">
        <f t="shared" si="0"/>
        <v>#DIV/0!</v>
      </c>
      <c r="F13" s="16"/>
      <c r="G13" s="16"/>
      <c r="H13" s="16"/>
      <c r="I13" s="16"/>
      <c r="J13" s="16">
        <v>5690</v>
      </c>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row>
    <row r="14" spans="1:230" s="1" customFormat="1" ht="18" customHeight="1">
      <c r="A14" s="8" t="s">
        <v>78</v>
      </c>
      <c r="B14" s="18" t="s">
        <v>79</v>
      </c>
      <c r="C14" s="13"/>
      <c r="D14" s="14"/>
      <c r="E14" s="15"/>
      <c r="F14" s="16"/>
      <c r="G14" s="16"/>
      <c r="H14" s="16"/>
      <c r="I14" s="16"/>
      <c r="J14" s="16">
        <v>1494</v>
      </c>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row>
    <row r="15" spans="1:230" s="1" customFormat="1" ht="18" customHeight="1">
      <c r="A15" s="8" t="s">
        <v>80</v>
      </c>
      <c r="B15" s="18" t="s">
        <v>81</v>
      </c>
      <c r="C15" s="13">
        <v>934</v>
      </c>
      <c r="D15" s="14">
        <v>900</v>
      </c>
      <c r="E15" s="15">
        <f t="shared" si="0"/>
        <v>-3.6402569593147804</v>
      </c>
      <c r="F15" s="16"/>
      <c r="G15" s="16"/>
      <c r="H15" s="16"/>
      <c r="I15" s="16"/>
      <c r="J15" s="16">
        <v>21437</v>
      </c>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row>
    <row r="16" spans="1:230" s="1" customFormat="1" ht="18" customHeight="1">
      <c r="A16" s="8" t="s">
        <v>82</v>
      </c>
      <c r="B16" s="12" t="s">
        <v>83</v>
      </c>
      <c r="C16" s="13">
        <v>0</v>
      </c>
      <c r="D16" s="14">
        <v>211.9</v>
      </c>
      <c r="E16" s="15"/>
      <c r="F16" s="16"/>
      <c r="G16" s="16"/>
      <c r="H16" s="16"/>
      <c r="I16" s="16"/>
      <c r="J16" s="16">
        <v>0</v>
      </c>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row>
    <row r="17" spans="1:230" s="1" customFormat="1" ht="18" customHeight="1">
      <c r="A17" s="8" t="s">
        <v>84</v>
      </c>
      <c r="B17" s="12" t="s">
        <v>85</v>
      </c>
      <c r="C17" s="13">
        <v>1500</v>
      </c>
      <c r="D17" s="14"/>
      <c r="E17" s="15">
        <f t="shared" si="0"/>
        <v>-100</v>
      </c>
      <c r="F17" s="16"/>
      <c r="G17" s="16"/>
      <c r="H17" s="16"/>
      <c r="I17" s="16"/>
      <c r="J17" s="16">
        <v>472</v>
      </c>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row>
    <row r="18" spans="1:230" s="1" customFormat="1" ht="18" customHeight="1">
      <c r="A18" s="8"/>
      <c r="B18" s="8" t="s">
        <v>86</v>
      </c>
      <c r="C18" s="14">
        <f>SUM(C5:C17)</f>
        <v>23184</v>
      </c>
      <c r="D18" s="14">
        <f>SUM(D5:D17)</f>
        <v>21606</v>
      </c>
      <c r="E18" s="15">
        <f t="shared" si="0"/>
        <v>-6.806418219461696</v>
      </c>
      <c r="F18" s="16"/>
      <c r="G18" s="16">
        <v>694177</v>
      </c>
      <c r="H18" s="16"/>
      <c r="I18" s="16"/>
      <c r="J18" s="16">
        <v>559362</v>
      </c>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row>
    <row r="19" spans="1:230" ht="18" customHeight="1">
      <c r="A19" s="8" t="s">
        <v>88</v>
      </c>
      <c r="B19" s="19" t="s">
        <v>89</v>
      </c>
      <c r="C19" s="14">
        <f>C20+C21+C22+C23</f>
        <v>131040</v>
      </c>
      <c r="D19" s="14">
        <f>SUM(D20:D23)</f>
        <v>141418</v>
      </c>
      <c r="E19" s="15">
        <f t="shared" si="0"/>
        <v>7.919719169719164</v>
      </c>
      <c r="F19" s="20"/>
      <c r="G19" s="16">
        <v>280787.5</v>
      </c>
      <c r="H19" s="20"/>
      <c r="I19" s="20"/>
      <c r="J19" s="20">
        <v>280788.44999999995</v>
      </c>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8"/>
    </row>
    <row r="20" spans="1:230" ht="18" customHeight="1">
      <c r="A20" s="8">
        <v>1</v>
      </c>
      <c r="B20" s="19" t="s">
        <v>90</v>
      </c>
      <c r="C20" s="14">
        <v>128716</v>
      </c>
      <c r="D20" s="14">
        <v>139500</v>
      </c>
      <c r="E20" s="15">
        <f t="shared" si="0"/>
        <v>8.378134808415428</v>
      </c>
      <c r="F20" s="20"/>
      <c r="G20" s="16">
        <v>149317.5</v>
      </c>
      <c r="H20" s="20"/>
      <c r="I20" s="20"/>
      <c r="J20" s="20">
        <v>149317.5</v>
      </c>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8"/>
    </row>
    <row r="21" spans="1:230" ht="18" customHeight="1">
      <c r="A21" s="8">
        <v>2</v>
      </c>
      <c r="B21" s="19" t="s">
        <v>91</v>
      </c>
      <c r="C21" s="14"/>
      <c r="D21" s="14"/>
      <c r="E21" s="15"/>
      <c r="F21" s="20"/>
      <c r="G21" s="16">
        <v>0</v>
      </c>
      <c r="H21" s="20"/>
      <c r="I21" s="20"/>
      <c r="J21" s="20">
        <v>0</v>
      </c>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8"/>
    </row>
    <row r="22" spans="1:230" ht="18" customHeight="1">
      <c r="A22" s="8">
        <v>3</v>
      </c>
      <c r="B22" s="19" t="s">
        <v>92</v>
      </c>
      <c r="C22" s="14">
        <v>2324</v>
      </c>
      <c r="D22" s="14">
        <v>1918</v>
      </c>
      <c r="E22" s="15">
        <f t="shared" si="0"/>
        <v>-17.469879518072283</v>
      </c>
      <c r="F22" s="20"/>
      <c r="G22" s="16">
        <v>70000</v>
      </c>
      <c r="H22" s="20"/>
      <c r="I22" s="20"/>
      <c r="J22" s="20">
        <v>70000</v>
      </c>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8"/>
    </row>
    <row r="23" spans="1:230" s="2" customFormat="1" ht="18" customHeight="1">
      <c r="A23" s="8">
        <v>4</v>
      </c>
      <c r="B23" s="19" t="s">
        <v>93</v>
      </c>
      <c r="C23" s="14"/>
      <c r="D23" s="14"/>
      <c r="E23" s="15"/>
      <c r="F23" s="16"/>
      <c r="G23" s="16">
        <v>61470</v>
      </c>
      <c r="H23" s="16"/>
      <c r="I23" s="16"/>
      <c r="J23" s="16">
        <v>61470.94999999995</v>
      </c>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29"/>
    </row>
    <row r="24" spans="1:230" s="2" customFormat="1" ht="18" customHeight="1">
      <c r="A24" s="8" t="s">
        <v>94</v>
      </c>
      <c r="B24" s="21" t="s">
        <v>95</v>
      </c>
      <c r="C24" s="14">
        <f>C25+C26</f>
        <v>10284</v>
      </c>
      <c r="D24" s="14">
        <f>D25+D26</f>
        <v>10506</v>
      </c>
      <c r="E24" s="15">
        <f t="shared" si="0"/>
        <v>2.1586931155192612</v>
      </c>
      <c r="F24" s="16"/>
      <c r="G24" s="16">
        <v>0</v>
      </c>
      <c r="H24" s="16"/>
      <c r="I24" s="16"/>
      <c r="J24" s="16">
        <v>134816</v>
      </c>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29"/>
    </row>
    <row r="25" spans="1:230" s="2" customFormat="1" ht="18" customHeight="1">
      <c r="A25" s="8"/>
      <c r="B25" s="8" t="s">
        <v>96</v>
      </c>
      <c r="C25" s="14">
        <v>2082</v>
      </c>
      <c r="D25" s="14">
        <v>800</v>
      </c>
      <c r="E25" s="15">
        <f t="shared" si="0"/>
        <v>-61.57540826128722</v>
      </c>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29"/>
    </row>
    <row r="26" spans="1:10" ht="16.5" customHeight="1">
      <c r="A26" s="8"/>
      <c r="B26" s="8" t="s">
        <v>97</v>
      </c>
      <c r="C26" s="14">
        <v>8202</v>
      </c>
      <c r="D26" s="14">
        <v>9706</v>
      </c>
      <c r="E26" s="15">
        <f t="shared" si="0"/>
        <v>18.336990977810295</v>
      </c>
      <c r="G26" s="16">
        <v>1002964.5</v>
      </c>
      <c r="J26" s="3">
        <v>1002966.45</v>
      </c>
    </row>
    <row r="27" spans="1:7" ht="16.5" customHeight="1">
      <c r="A27" s="8"/>
      <c r="B27" s="22" t="s">
        <v>98</v>
      </c>
      <c r="C27" s="23">
        <f>C18+C19+C24</f>
        <v>164508</v>
      </c>
      <c r="D27" s="23">
        <f>D18+D19+D24</f>
        <v>173530</v>
      </c>
      <c r="E27" s="24"/>
      <c r="G27" s="16"/>
    </row>
    <row r="28" spans="1:2" ht="14.25">
      <c r="A28" s="25" t="s">
        <v>44</v>
      </c>
      <c r="B28" s="26" t="s">
        <v>99</v>
      </c>
    </row>
    <row r="29" spans="1:2" ht="14.25">
      <c r="A29" s="27"/>
      <c r="B29" s="26" t="s">
        <v>100</v>
      </c>
    </row>
  </sheetData>
  <sheetProtection/>
  <mergeCells count="1">
    <mergeCell ref="A2:E2"/>
  </mergeCells>
  <printOptions/>
  <pageMargins left="0.74803149606299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Lenovo</cp:lastModifiedBy>
  <cp:lastPrinted>2020-10-27T06:39:41Z</cp:lastPrinted>
  <dcterms:created xsi:type="dcterms:W3CDTF">2018-12-21T01:36:53Z</dcterms:created>
  <dcterms:modified xsi:type="dcterms:W3CDTF">2021-02-07T03:03:57Z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