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40" windowHeight="8520" activeTab="3"/>
  </bookViews>
  <sheets>
    <sheet name="2020收入表 " sheetId="1" r:id="rId1"/>
    <sheet name="2020年支出" sheetId="2" r:id="rId2"/>
    <sheet name="2021收入表" sheetId="3" r:id="rId3"/>
    <sheet name="2021支出表" sheetId="4" r:id="rId4"/>
  </sheets>
  <externalReferences>
    <externalReference r:id="rId7"/>
    <externalReference r:id="rId8"/>
    <externalReference r:id="rId9"/>
  </externalReferences>
  <definedNames/>
  <calcPr fullCalcOnLoad="1"/>
</workbook>
</file>

<file path=xl/sharedStrings.xml><?xml version="1.0" encoding="utf-8"?>
<sst xmlns="http://schemas.openxmlformats.org/spreadsheetml/2006/main" count="233" uniqueCount="114">
  <si>
    <t>表1</t>
  </si>
  <si>
    <t>2020年宁波市北仑区霞浦街道一般公共预算收入执行情况表</t>
  </si>
  <si>
    <t>单位：万元</t>
  </si>
  <si>
    <t>序号</t>
  </si>
  <si>
    <r>
      <t>项</t>
    </r>
    <r>
      <rPr>
        <sz val="12"/>
        <rFont val="Times New Roman"/>
        <family val="1"/>
      </rPr>
      <t xml:space="preserve">          </t>
    </r>
    <r>
      <rPr>
        <sz val="12"/>
        <rFont val="宋体"/>
        <family val="0"/>
      </rPr>
      <t>目</t>
    </r>
  </si>
  <si>
    <t>2020年年初预算数</t>
  </si>
  <si>
    <t>2020年调整预算数</t>
  </si>
  <si>
    <t>2020年执行数</t>
  </si>
  <si>
    <t>为调整预算数%</t>
  </si>
  <si>
    <t>决算数</t>
  </si>
  <si>
    <t>增减%</t>
  </si>
  <si>
    <t>北仑</t>
  </si>
  <si>
    <t>一</t>
  </si>
  <si>
    <t>税收收入</t>
  </si>
  <si>
    <t>增值税</t>
  </si>
  <si>
    <t>营业税</t>
  </si>
  <si>
    <t>消费税</t>
  </si>
  <si>
    <t>企业所得税</t>
  </si>
  <si>
    <t>个人所得税</t>
  </si>
  <si>
    <t>营改增</t>
  </si>
  <si>
    <t>车船使用税</t>
  </si>
  <si>
    <t>印花税</t>
  </si>
  <si>
    <t>资源税</t>
  </si>
  <si>
    <t>城市维护建设税</t>
  </si>
  <si>
    <t>房产税</t>
  </si>
  <si>
    <t>契税及耕地占用税</t>
  </si>
  <si>
    <t>二</t>
  </si>
  <si>
    <t>非税收入</t>
  </si>
  <si>
    <t>专项收入</t>
  </si>
  <si>
    <t>其中：教育费附加收入</t>
  </si>
  <si>
    <t xml:space="preserve">      其他专项收入</t>
  </si>
  <si>
    <t xml:space="preserve">一般公共预算收入小计         </t>
  </si>
  <si>
    <t>三</t>
  </si>
  <si>
    <t>可用财力收入</t>
  </si>
  <si>
    <t xml:space="preserve">      教育资金收入</t>
  </si>
  <si>
    <t>返还性收入</t>
  </si>
  <si>
    <t>专项转移支付收入</t>
  </si>
  <si>
    <t>其中：上级补助收入</t>
  </si>
  <si>
    <t xml:space="preserve">      代管资金收入</t>
  </si>
  <si>
    <t xml:space="preserve">调入资金   </t>
  </si>
  <si>
    <t>动用预算稳定调节基金</t>
  </si>
  <si>
    <t>代管资金结余</t>
  </si>
  <si>
    <t>收入合计</t>
  </si>
  <si>
    <t>上划中央四税收入</t>
  </si>
  <si>
    <t>财政总收入</t>
  </si>
  <si>
    <t>备注：</t>
  </si>
  <si>
    <t>返还性收入为体制结算收入</t>
  </si>
  <si>
    <t>上级补助收入为待分配项目收入</t>
  </si>
  <si>
    <t>代管资金收入为区各部门拨至街道代管资金专户补助资金及街道自有资金收入</t>
  </si>
  <si>
    <t>表2</t>
  </si>
  <si>
    <t>2020年宁波市北仑区霞浦街道一般公共预算支出执行情况表</t>
  </si>
  <si>
    <t>项    目</t>
  </si>
  <si>
    <t>北仑减转移</t>
  </si>
  <si>
    <t>2017年执行数</t>
  </si>
  <si>
    <t>其中：上级专项转移支付</t>
  </si>
  <si>
    <t>2017本级剔除市补</t>
  </si>
  <si>
    <t>增减比例</t>
  </si>
  <si>
    <t>剔除市补后增减</t>
  </si>
  <si>
    <t>街道</t>
  </si>
  <si>
    <t>本级</t>
  </si>
  <si>
    <t>一般公共服务支出</t>
  </si>
  <si>
    <t>公共安全支出</t>
  </si>
  <si>
    <t>教育支出</t>
  </si>
  <si>
    <t>四</t>
  </si>
  <si>
    <t>文化旅游体育与传媒支出</t>
  </si>
  <si>
    <t>文化体育与传媒支出</t>
  </si>
  <si>
    <t>五</t>
  </si>
  <si>
    <t>社会保障和就业支出</t>
  </si>
  <si>
    <t>六</t>
  </si>
  <si>
    <t>卫生健康支出</t>
  </si>
  <si>
    <t>医疗卫生支出</t>
  </si>
  <si>
    <t>七</t>
  </si>
  <si>
    <t>城乡社区支出</t>
  </si>
  <si>
    <t>八</t>
  </si>
  <si>
    <t>农林水支出</t>
  </si>
  <si>
    <t>农林水事务支出</t>
  </si>
  <si>
    <t>九</t>
  </si>
  <si>
    <t>资源勘探工业信息等支出</t>
  </si>
  <si>
    <t>资源勘探电力信息等支出</t>
  </si>
  <si>
    <t>十</t>
  </si>
  <si>
    <t>商业服务业等支出</t>
  </si>
  <si>
    <t>十一</t>
  </si>
  <si>
    <t>住房保障支出</t>
  </si>
  <si>
    <t>十二</t>
  </si>
  <si>
    <t>预备费</t>
  </si>
  <si>
    <t>十三</t>
  </si>
  <si>
    <t>其他支出</t>
  </si>
  <si>
    <t>一般公共预算支出小计</t>
  </si>
  <si>
    <t>合计</t>
  </si>
  <si>
    <t>十四</t>
  </si>
  <si>
    <t>转移性支出</t>
  </si>
  <si>
    <t>上解支出</t>
  </si>
  <si>
    <t>调出资金</t>
  </si>
  <si>
    <t>安排预算稳定调节基金</t>
  </si>
  <si>
    <t>代管资金专户结余</t>
  </si>
  <si>
    <t>结转下年</t>
  </si>
  <si>
    <t>十五</t>
  </si>
  <si>
    <t>专项转移支付收入安排支出</t>
  </si>
  <si>
    <t>其中：上级补助收入安排支出</t>
  </si>
  <si>
    <r>
      <t xml:space="preserve"> </t>
    </r>
    <r>
      <rPr>
        <sz val="12"/>
        <rFont val="宋体"/>
        <family val="0"/>
      </rPr>
      <t xml:space="preserve">  </t>
    </r>
    <r>
      <rPr>
        <sz val="12"/>
        <rFont val="宋体"/>
        <family val="0"/>
      </rPr>
      <t>代管资金补助收入安排支出</t>
    </r>
  </si>
  <si>
    <t>支出合计</t>
  </si>
  <si>
    <t>上级补助收入安排支出为待分配项目安排的支出</t>
  </si>
  <si>
    <t>代管资金补助收入安排支出为代管资金收入安排的支出</t>
  </si>
  <si>
    <t>表3</t>
  </si>
  <si>
    <t>2021年宁波市北仑区霞浦街道一般公共预算收入预算表</t>
  </si>
  <si>
    <t>2020年可比口径执行数（注）</t>
  </si>
  <si>
    <t>2021年预算数</t>
  </si>
  <si>
    <t>比上年增长%</t>
  </si>
  <si>
    <t>可比口径调减教育资金收入13224、农田水利建设资金收入10579</t>
  </si>
  <si>
    <t>表4</t>
  </si>
  <si>
    <t>2021年宁波市北仑区霞浦街道一般公共预算支出预算表</t>
  </si>
  <si>
    <t>资源勘探信息等支出</t>
  </si>
  <si>
    <t>自然资源海洋气象等支出</t>
  </si>
  <si>
    <t>灾害防治及应急管理支出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</si>
</sst>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_ * #,##0_ ;_ * \-#,##0_ ;_ * &quot;-&quot;??_ ;_ @_ "/>
    <numFmt numFmtId="180" formatCode="#,##0_);[Red]\(#,##0\)"/>
    <numFmt numFmtId="181" formatCode="#,##0.0_ "/>
  </numFmts>
  <fonts count="28">
    <font>
      <sz val="12"/>
      <name val="宋体"/>
      <family val="0"/>
    </font>
    <font>
      <b/>
      <sz val="16"/>
      <name val="宋体"/>
      <family val="0"/>
    </font>
    <font>
      <b/>
      <sz val="12"/>
      <name val="宋体"/>
      <family val="0"/>
    </font>
    <font>
      <sz val="10"/>
      <name val="宋体"/>
      <family val="0"/>
    </font>
    <font>
      <sz val="9"/>
      <name val="宋体"/>
      <family val="0"/>
    </font>
    <font>
      <sz val="10"/>
      <color indexed="60"/>
      <name val="宋体"/>
      <family val="0"/>
    </font>
    <font>
      <sz val="11"/>
      <color indexed="8"/>
      <name val="宋体"/>
      <family val="0"/>
    </font>
    <font>
      <sz val="11"/>
      <color indexed="9"/>
      <name val="宋体"/>
      <family val="0"/>
    </font>
    <font>
      <b/>
      <sz val="11"/>
      <color indexed="63"/>
      <name val="宋体"/>
      <family val="0"/>
    </font>
    <font>
      <b/>
      <sz val="18"/>
      <color indexed="56"/>
      <name val="宋体"/>
      <family val="0"/>
    </font>
    <font>
      <sz val="11"/>
      <color indexed="20"/>
      <name val="宋体"/>
      <family val="0"/>
    </font>
    <font>
      <sz val="11"/>
      <color indexed="17"/>
      <name val="宋体"/>
      <family val="0"/>
    </font>
    <font>
      <b/>
      <sz val="15"/>
      <color indexed="56"/>
      <name val="宋体"/>
      <family val="0"/>
    </font>
    <font>
      <sz val="11"/>
      <color indexed="10"/>
      <name val="宋体"/>
      <family val="0"/>
    </font>
    <font>
      <b/>
      <sz val="11"/>
      <color indexed="56"/>
      <name val="宋体"/>
      <family val="0"/>
    </font>
    <font>
      <sz val="11"/>
      <color indexed="62"/>
      <name val="宋体"/>
      <family val="0"/>
    </font>
    <font>
      <b/>
      <sz val="11"/>
      <color indexed="9"/>
      <name val="宋体"/>
      <family val="0"/>
    </font>
    <font>
      <i/>
      <sz val="11"/>
      <color indexed="23"/>
      <name val="宋体"/>
      <family val="0"/>
    </font>
    <font>
      <sz val="11"/>
      <color indexed="52"/>
      <name val="宋体"/>
      <family val="0"/>
    </font>
    <font>
      <u val="single"/>
      <sz val="11"/>
      <color indexed="12"/>
      <name val="宋体"/>
      <family val="0"/>
    </font>
    <font>
      <sz val="11"/>
      <color indexed="60"/>
      <name val="宋体"/>
      <family val="0"/>
    </font>
    <font>
      <u val="single"/>
      <sz val="11"/>
      <color indexed="20"/>
      <name val="宋体"/>
      <family val="0"/>
    </font>
    <font>
      <b/>
      <sz val="11"/>
      <color indexed="8"/>
      <name val="宋体"/>
      <family val="0"/>
    </font>
    <font>
      <b/>
      <sz val="11"/>
      <color indexed="52"/>
      <name val="宋体"/>
      <family val="0"/>
    </font>
    <font>
      <b/>
      <sz val="13"/>
      <color indexed="56"/>
      <name val="宋体"/>
      <family val="0"/>
    </font>
    <font>
      <sz val="12"/>
      <name val="Times New Roman"/>
      <family val="1"/>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right>
        <color indexed="63"/>
      </right>
      <top style="thin"/>
      <bottom/>
    </border>
    <border>
      <left style="thin"/>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12" fillId="0" borderId="3" applyNumberFormat="0" applyFill="0" applyAlignment="0" applyProtection="0"/>
    <xf numFmtId="0" fontId="24" fillId="0" borderId="4" applyNumberFormat="0" applyFill="0" applyAlignment="0" applyProtection="0"/>
    <xf numFmtId="0" fontId="7" fillId="8" borderId="0" applyNumberFormat="0" applyBorder="0" applyAlignment="0" applyProtection="0"/>
    <xf numFmtId="0" fontId="14" fillId="0" borderId="5" applyNumberFormat="0" applyFill="0" applyAlignment="0" applyProtection="0"/>
    <xf numFmtId="0" fontId="7" fillId="9" borderId="0" applyNumberFormat="0" applyBorder="0" applyAlignment="0" applyProtection="0"/>
    <xf numFmtId="0" fontId="8" fillId="10" borderId="6" applyNumberFormat="0" applyAlignment="0" applyProtection="0"/>
    <xf numFmtId="0" fontId="23" fillId="10" borderId="1" applyNumberFormat="0" applyAlignment="0" applyProtection="0"/>
    <xf numFmtId="0" fontId="16" fillId="11" borderId="7" applyNumberFormat="0" applyAlignment="0" applyProtection="0"/>
    <xf numFmtId="0" fontId="6" fillId="3" borderId="0" applyNumberFormat="0" applyBorder="0" applyAlignment="0" applyProtection="0"/>
    <xf numFmtId="0" fontId="7" fillId="12" borderId="0" applyNumberFormat="0" applyBorder="0" applyAlignment="0" applyProtection="0"/>
    <xf numFmtId="0" fontId="18" fillId="0" borderId="8" applyNumberFormat="0" applyFill="0" applyAlignment="0" applyProtection="0"/>
    <xf numFmtId="0" fontId="0" fillId="0" borderId="0">
      <alignment/>
      <protection/>
    </xf>
    <xf numFmtId="0" fontId="22" fillId="0" borderId="9" applyNumberFormat="0" applyFill="0" applyAlignment="0" applyProtection="0"/>
    <xf numFmtId="0" fontId="11" fillId="2" borderId="0" applyNumberFormat="0" applyBorder="0" applyAlignment="0" applyProtection="0"/>
    <xf numFmtId="0" fontId="20" fillId="13"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20" borderId="0" applyNumberFormat="0" applyBorder="0" applyAlignment="0" applyProtection="0"/>
    <xf numFmtId="0" fontId="6"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6" fillId="22" borderId="0" applyNumberFormat="0" applyBorder="0" applyAlignment="0" applyProtection="0"/>
    <xf numFmtId="0" fontId="7" fillId="23" borderId="0" applyNumberFormat="0" applyBorder="0" applyAlignment="0" applyProtection="0"/>
  </cellStyleXfs>
  <cellXfs count="73">
    <xf numFmtId="0" fontId="0" fillId="0" borderId="0" xfId="0" applyAlignment="1">
      <alignment vertical="center"/>
    </xf>
    <xf numFmtId="0" fontId="0" fillId="0" borderId="0" xfId="44" applyFont="1" applyFill="1">
      <alignment/>
      <protection/>
    </xf>
    <xf numFmtId="0" fontId="0" fillId="0" borderId="0" xfId="0" applyFill="1" applyAlignment="1">
      <alignment vertical="center"/>
    </xf>
    <xf numFmtId="0" fontId="0" fillId="0" borderId="0" xfId="0" applyFont="1" applyFill="1" applyAlignment="1">
      <alignment vertical="center" wrapText="1"/>
    </xf>
    <xf numFmtId="0" fontId="0" fillId="0" borderId="0" xfId="0" applyFont="1" applyFill="1" applyAlignment="1">
      <alignment vertical="center"/>
    </xf>
    <xf numFmtId="0" fontId="0" fillId="0" borderId="0" xfId="0" applyFill="1" applyAlignment="1">
      <alignment vertical="center" wrapText="1"/>
    </xf>
    <xf numFmtId="10" fontId="0" fillId="0" borderId="0" xfId="0" applyNumberFormat="1" applyFill="1" applyAlignment="1">
      <alignment vertical="center" wrapText="1"/>
    </xf>
    <xf numFmtId="10" fontId="0" fillId="0" borderId="0" xfId="0" applyNumberFormat="1" applyFill="1" applyAlignment="1">
      <alignment horizontal="right" vertical="center" wrapText="1"/>
    </xf>
    <xf numFmtId="0" fontId="1" fillId="0" borderId="0" xfId="0" applyFont="1" applyFill="1" applyAlignment="1">
      <alignment horizontal="center" vertical="center" wrapText="1"/>
    </xf>
    <xf numFmtId="10" fontId="1" fillId="0" borderId="0" xfId="0" applyNumberFormat="1" applyFont="1" applyFill="1" applyAlignment="1">
      <alignment horizontal="center" vertical="center" wrapText="1"/>
    </xf>
    <xf numFmtId="0" fontId="0" fillId="0" borderId="10" xfId="44" applyFont="1" applyFill="1" applyBorder="1" applyAlignment="1">
      <alignment horizontal="center" vertical="center" wrapText="1"/>
      <protection/>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10" fontId="0" fillId="0" borderId="10" xfId="0" applyNumberFormat="1" applyFill="1" applyBorder="1" applyAlignment="1">
      <alignment horizontal="center" vertical="center" wrapText="1"/>
    </xf>
    <xf numFmtId="0" fontId="0" fillId="0" borderId="10" xfId="44" applyNumberFormat="1" applyFont="1" applyFill="1" applyBorder="1" applyAlignment="1" applyProtection="1">
      <alignment horizontal="left" vertical="center" wrapText="1"/>
      <protection/>
    </xf>
    <xf numFmtId="176" fontId="0" fillId="0" borderId="10" xfId="44" applyNumberFormat="1" applyFont="1" applyFill="1" applyBorder="1" applyAlignment="1">
      <alignment horizontal="center" vertical="center" wrapText="1"/>
      <protection/>
    </xf>
    <xf numFmtId="177" fontId="0" fillId="0" borderId="10" xfId="0" applyNumberFormat="1" applyFont="1" applyFill="1" applyBorder="1" applyAlignment="1">
      <alignment horizontal="center" vertical="center" wrapText="1"/>
    </xf>
    <xf numFmtId="0" fontId="0" fillId="0" borderId="0" xfId="44" applyFont="1" applyFill="1">
      <alignment/>
      <protection/>
    </xf>
    <xf numFmtId="178" fontId="0" fillId="0" borderId="0" xfId="44" applyNumberFormat="1" applyFont="1" applyFill="1">
      <alignment/>
      <protection/>
    </xf>
    <xf numFmtId="0" fontId="0" fillId="0" borderId="10" xfId="44" applyFont="1" applyFill="1" applyBorder="1" applyAlignment="1">
      <alignment horizontal="left" vertical="center" wrapText="1"/>
      <protection/>
    </xf>
    <xf numFmtId="0" fontId="0" fillId="0" borderId="10" xfId="44" applyFont="1" applyFill="1" applyBorder="1" applyAlignment="1">
      <alignment vertical="center" wrapText="1"/>
      <protection/>
    </xf>
    <xf numFmtId="0" fontId="0" fillId="0" borderId="0" xfId="44" applyFill="1">
      <alignment/>
      <protection/>
    </xf>
    <xf numFmtId="0" fontId="0" fillId="0" borderId="10" xfId="0" applyFont="1" applyFill="1" applyBorder="1" applyAlignment="1">
      <alignment horizontal="center" vertical="center" wrapText="1"/>
    </xf>
    <xf numFmtId="49" fontId="0" fillId="0" borderId="10" xfId="44" applyNumberFormat="1" applyFont="1" applyFill="1" applyBorder="1" applyAlignment="1">
      <alignment vertical="center" wrapText="1"/>
      <protection/>
    </xf>
    <xf numFmtId="0" fontId="2" fillId="0" borderId="10" xfId="44" applyNumberFormat="1" applyFont="1" applyFill="1" applyBorder="1" applyAlignment="1">
      <alignment horizontal="center" vertical="center" wrapText="1"/>
      <protection/>
    </xf>
    <xf numFmtId="179" fontId="0" fillId="0" borderId="10" xfId="22" applyNumberFormat="1" applyFont="1" applyFill="1" applyBorder="1" applyAlignment="1">
      <alignment horizontal="center" vertical="center" wrapText="1"/>
    </xf>
    <xf numFmtId="179" fontId="0" fillId="0" borderId="10" xfId="22" applyNumberFormat="1" applyFont="1" applyFill="1" applyBorder="1" applyAlignment="1">
      <alignment horizontal="right" vertical="center" wrapText="1"/>
    </xf>
    <xf numFmtId="176" fontId="3" fillId="0" borderId="10" xfId="44" applyNumberFormat="1" applyFont="1" applyFill="1" applyBorder="1" applyAlignment="1">
      <alignment horizontal="right" vertical="center" wrapText="1"/>
      <protection/>
    </xf>
    <xf numFmtId="177" fontId="0" fillId="0" borderId="0" xfId="44" applyNumberFormat="1" applyFill="1">
      <alignment/>
      <protection/>
    </xf>
    <xf numFmtId="0" fontId="0" fillId="0" borderId="0" xfId="44" applyFont="1" applyFill="1" applyAlignment="1">
      <alignment horizontal="center" vertical="center" wrapText="1"/>
      <protection/>
    </xf>
    <xf numFmtId="0" fontId="2" fillId="0" borderId="0" xfId="44" applyNumberFormat="1" applyFont="1" applyFill="1" applyAlignment="1">
      <alignment horizontal="center" vertical="center" wrapText="1"/>
      <protection/>
    </xf>
    <xf numFmtId="179" fontId="0" fillId="0" borderId="0" xfId="22" applyNumberFormat="1" applyFont="1" applyFill="1" applyAlignment="1">
      <alignment horizontal="right" vertical="center" wrapText="1"/>
    </xf>
    <xf numFmtId="176" fontId="3" fillId="0" borderId="0" xfId="44" applyNumberFormat="1" applyFont="1" applyFill="1" applyAlignment="1">
      <alignment horizontal="right" vertical="center" wrapText="1"/>
      <protection/>
    </xf>
    <xf numFmtId="0" fontId="4" fillId="0" borderId="0" xfId="44" applyFont="1" applyFill="1" applyAlignment="1">
      <alignment horizontal="center"/>
      <protection/>
    </xf>
    <xf numFmtId="0" fontId="4" fillId="0" borderId="0" xfId="44" applyFont="1" applyFill="1">
      <alignment/>
      <protection/>
    </xf>
    <xf numFmtId="0" fontId="0" fillId="0" borderId="0" xfId="44" applyFill="1" applyAlignment="1">
      <alignment horizontal="center"/>
      <protection/>
    </xf>
    <xf numFmtId="0" fontId="0" fillId="0" borderId="0" xfId="0"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9" fontId="0" fillId="0" borderId="0" xfId="0" applyNumberFormat="1" applyFill="1" applyAlignment="1">
      <alignment vertical="center" wrapText="1"/>
    </xf>
    <xf numFmtId="9" fontId="0" fillId="0" borderId="0" xfId="0" applyNumberFormat="1" applyFill="1" applyAlignment="1">
      <alignment horizontal="right" vertical="center" wrapText="1"/>
    </xf>
    <xf numFmtId="9" fontId="1" fillId="0" borderId="0" xfId="0" applyNumberFormat="1" applyFont="1" applyFill="1" applyAlignment="1">
      <alignment horizontal="center" vertical="center" wrapText="1"/>
    </xf>
    <xf numFmtId="9" fontId="0" fillId="0" borderId="12" xfId="0" applyNumberFormat="1" applyFill="1" applyBorder="1" applyAlignment="1">
      <alignment horizontal="right" vertical="center" wrapText="1"/>
    </xf>
    <xf numFmtId="0" fontId="0" fillId="0" borderId="10" xfId="44" applyFill="1" applyBorder="1" applyAlignment="1">
      <alignment horizontal="center" vertical="center" wrapText="1"/>
      <protection/>
    </xf>
    <xf numFmtId="180" fontId="0" fillId="0" borderId="10" xfId="44" applyNumberFormat="1" applyFont="1" applyFill="1" applyBorder="1" applyAlignment="1">
      <alignment horizontal="center" vertical="center" wrapText="1"/>
      <protection/>
    </xf>
    <xf numFmtId="177" fontId="0" fillId="0" borderId="10" xfId="0" applyNumberFormat="1" applyFont="1" applyFill="1" applyBorder="1" applyAlignment="1">
      <alignment horizontal="center" vertical="center" wrapText="1"/>
    </xf>
    <xf numFmtId="176" fontId="0" fillId="0" borderId="11" xfId="44" applyNumberFormat="1" applyFont="1" applyFill="1" applyBorder="1" applyAlignment="1">
      <alignment horizontal="center" vertical="center" wrapText="1"/>
      <protection/>
    </xf>
    <xf numFmtId="0" fontId="0" fillId="0" borderId="10" xfId="44" applyNumberFormat="1" applyFont="1" applyFill="1" applyBorder="1" applyAlignment="1">
      <alignment vertical="center" wrapText="1"/>
      <protection/>
    </xf>
    <xf numFmtId="181" fontId="0" fillId="0" borderId="10" xfId="44" applyNumberFormat="1" applyFont="1" applyFill="1" applyBorder="1" applyAlignment="1">
      <alignment horizontal="right" vertical="center" wrapText="1"/>
      <protection/>
    </xf>
    <xf numFmtId="0" fontId="0" fillId="0" borderId="13" xfId="0" applyFont="1" applyFill="1" applyBorder="1" applyAlignment="1">
      <alignment vertical="center" wrapText="1"/>
    </xf>
    <xf numFmtId="9" fontId="0" fillId="0" borderId="0" xfId="0" applyNumberFormat="1" applyFont="1" applyFill="1" applyAlignment="1">
      <alignment vertical="center" wrapText="1"/>
    </xf>
    <xf numFmtId="0" fontId="0" fillId="0" borderId="0" xfId="44" applyFont="1" applyFill="1" applyAlignment="1">
      <alignment horizontal="right"/>
      <protection/>
    </xf>
    <xf numFmtId="0" fontId="1" fillId="0" borderId="0" xfId="44" applyFont="1" applyFill="1" applyAlignment="1">
      <alignment horizontal="center" vertical="center"/>
      <protection/>
    </xf>
    <xf numFmtId="0" fontId="0" fillId="0" borderId="0" xfId="44" applyFill="1" applyAlignment="1">
      <alignment horizontal="right"/>
      <protection/>
    </xf>
    <xf numFmtId="0" fontId="0" fillId="0" borderId="12" xfId="44" applyFont="1" applyFill="1" applyBorder="1" applyAlignment="1">
      <alignment horizontal="right" vertical="center"/>
      <protection/>
    </xf>
    <xf numFmtId="0" fontId="0" fillId="0" borderId="14" xfId="0" applyFill="1" applyBorder="1" applyAlignment="1">
      <alignment horizontal="center" vertical="center" wrapText="1"/>
    </xf>
    <xf numFmtId="176" fontId="3" fillId="0" borderId="0" xfId="44" applyNumberFormat="1" applyFont="1" applyFill="1" applyBorder="1" applyAlignment="1">
      <alignment horizontal="right" vertical="center" wrapText="1"/>
      <protection/>
    </xf>
    <xf numFmtId="0" fontId="3" fillId="0" borderId="0" xfId="0" applyFont="1" applyFill="1" applyBorder="1" applyAlignment="1">
      <alignment horizontal="center" vertical="center" wrapText="1"/>
    </xf>
    <xf numFmtId="181" fontId="0" fillId="0" borderId="10" xfId="44" applyNumberFormat="1" applyFont="1" applyFill="1" applyBorder="1" applyAlignment="1">
      <alignment horizontal="center" vertical="center" wrapText="1"/>
      <protection/>
    </xf>
    <xf numFmtId="0" fontId="3" fillId="0" borderId="0" xfId="0" applyFont="1" applyFill="1" applyBorder="1" applyAlignment="1">
      <alignment horizontal="center" vertical="center" wrapText="1"/>
    </xf>
    <xf numFmtId="177" fontId="3" fillId="0" borderId="0" xfId="0" applyNumberFormat="1" applyFont="1" applyFill="1" applyBorder="1" applyAlignment="1">
      <alignment horizontal="center" vertical="center" wrapText="1"/>
    </xf>
    <xf numFmtId="176" fontId="0" fillId="0" borderId="0" xfId="44" applyNumberFormat="1" applyFont="1" applyFill="1">
      <alignment/>
      <protection/>
    </xf>
    <xf numFmtId="177" fontId="3" fillId="0" borderId="0" xfId="0" applyNumberFormat="1" applyFont="1" applyFill="1" applyBorder="1" applyAlignment="1">
      <alignment horizontal="center" vertical="center" wrapText="1"/>
    </xf>
    <xf numFmtId="0" fontId="0" fillId="0" borderId="12" xfId="44" applyFill="1" applyBorder="1" applyAlignment="1">
      <alignment horizontal="right" vertical="center"/>
      <protection/>
    </xf>
    <xf numFmtId="0" fontId="0" fillId="0" borderId="14" xfId="0" applyFill="1" applyBorder="1" applyAlignment="1">
      <alignment horizontal="center" vertical="center" wrapText="1"/>
    </xf>
    <xf numFmtId="0" fontId="3" fillId="0" borderId="14" xfId="0" applyFont="1" applyFill="1" applyBorder="1" applyAlignment="1">
      <alignment horizontal="center" vertical="center" wrapText="1"/>
    </xf>
    <xf numFmtId="180" fontId="0" fillId="0" borderId="11" xfId="44" applyNumberFormat="1" applyFont="1" applyFill="1" applyBorder="1" applyAlignment="1">
      <alignment horizontal="center" vertical="center" wrapText="1"/>
      <protection/>
    </xf>
    <xf numFmtId="176" fontId="5" fillId="0" borderId="10" xfId="44" applyNumberFormat="1" applyFont="1" applyFill="1" applyBorder="1" applyAlignment="1">
      <alignment horizontal="right" vertical="center" wrapText="1"/>
      <protection/>
    </xf>
    <xf numFmtId="0" fontId="0" fillId="0" borderId="10" xfId="44" applyNumberFormat="1" applyFont="1" applyFill="1" applyBorder="1" applyAlignment="1">
      <alignment horizontal="center" vertical="center" wrapText="1"/>
      <protection/>
    </xf>
    <xf numFmtId="176" fontId="0" fillId="0" borderId="10" xfId="44" applyNumberFormat="1" applyFont="1" applyFill="1" applyBorder="1" applyAlignment="1">
      <alignment horizontal="right" vertical="center" wrapText="1"/>
      <protection/>
    </xf>
    <xf numFmtId="177" fontId="0" fillId="0" borderId="10" xfId="0" applyNumberFormat="1" applyFont="1" applyFill="1" applyBorder="1" applyAlignment="1">
      <alignment vertical="center" wrapText="1"/>
    </xf>
    <xf numFmtId="0" fontId="0" fillId="0" borderId="0" xfId="44" applyFont="1" applyFill="1" applyAlignment="1">
      <alignment horizontal="center"/>
      <protection/>
    </xf>
    <xf numFmtId="0" fontId="0" fillId="0" borderId="0" xfId="0" applyFill="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副本2013年上半年预算执行情况表报人大"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Desktop\&#39044;&#31639;&#19978;&#20154;&#22823;&#25991;&#26412;(1)\2.&#21271;&#20177;&#21306;2019&#24180;&#19968;&#33324;&#20844;&#20849;&#39044;&#316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4037;&#20316;ing\&#39044;&#31639;&#12289;&#20915;&#31639;&#12289;&#35843;&#25972;&#39044;&#31639;&#12289;&#21322;&#24180;&#24230;\2017&#24180;&#20915;&#31639;\2017&#20915;&#31639;&#65288;&#32456;&#31295;&#65289;\&#21271;&#20177;\&#21271;&#20177;&#21306;_2017&#24180;&#36130;&#25919;&#24635;&#20915;&#31639;&#25253;&#34920;_&#29983;&#25104;&#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dmin\Desktop\2017&#24180;&#20915;&#31639;(OLD)\&#21271;&#20177;&#21306;_2017&#24180;&#36130;&#25919;&#24635;&#20915;&#31639;&#25253;&#34920;_&#29983;&#25104;&#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8全区收"/>
      <sheetName val="2018全区支"/>
      <sheetName val="2019全区收"/>
      <sheetName val="2019全区支"/>
      <sheetName val="2018北仑收"/>
      <sheetName val="2018北仑支"/>
      <sheetName val="2018北仑区本级支"/>
      <sheetName val="2018北仑街道支"/>
      <sheetName val="2019北仑收"/>
      <sheetName val="2019北仑支"/>
      <sheetName val="2019北仑区本级支"/>
      <sheetName val="2019北仑街道支"/>
    </sheetNames>
    <sheetDataSet>
      <sheetData sheetId="6">
        <row r="5">
          <cell r="E5">
            <v>29156.822297000006</v>
          </cell>
        </row>
        <row r="7">
          <cell r="E7">
            <v>40413.877999000004</v>
          </cell>
        </row>
        <row r="8">
          <cell r="E8">
            <v>84346.967258</v>
          </cell>
        </row>
        <row r="10">
          <cell r="E10">
            <v>8764.922856</v>
          </cell>
        </row>
        <row r="11">
          <cell r="E11">
            <v>55704.792966</v>
          </cell>
        </row>
        <row r="12">
          <cell r="E12">
            <v>35566.684012</v>
          </cell>
        </row>
        <row r="14">
          <cell r="E14">
            <v>73155.693254</v>
          </cell>
        </row>
        <row r="15">
          <cell r="E15">
            <v>23879.938287</v>
          </cell>
        </row>
        <row r="17">
          <cell r="E17">
            <v>35823</v>
          </cell>
        </row>
        <row r="18">
          <cell r="E18">
            <v>4202</v>
          </cell>
        </row>
        <row r="22">
          <cell r="E22">
            <v>17673.791805</v>
          </cell>
        </row>
        <row r="25">
          <cell r="E25">
            <v>0</v>
          </cell>
        </row>
        <row r="26">
          <cell r="E26">
            <v>50</v>
          </cell>
        </row>
      </sheetData>
      <sheetData sheetId="7">
        <row r="5">
          <cell r="E5">
            <v>34048.177702999994</v>
          </cell>
        </row>
        <row r="7">
          <cell r="E7">
            <v>4398.122001</v>
          </cell>
        </row>
        <row r="8">
          <cell r="E8">
            <v>66645.032742</v>
          </cell>
        </row>
        <row r="10">
          <cell r="E10">
            <v>1015.077144</v>
          </cell>
        </row>
        <row r="11">
          <cell r="E11">
            <v>12331.207034000001</v>
          </cell>
        </row>
        <row r="12">
          <cell r="E12">
            <v>1504.315988</v>
          </cell>
        </row>
        <row r="14">
          <cell r="E14">
            <v>28035.306746</v>
          </cell>
        </row>
        <row r="15">
          <cell r="E15">
            <v>9800.061713</v>
          </cell>
        </row>
        <row r="17">
          <cell r="E17">
            <v>7</v>
          </cell>
        </row>
        <row r="22">
          <cell r="E22">
            <v>4481.208195</v>
          </cell>
        </row>
        <row r="26">
          <cell r="E26">
            <v>472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B"/>
      <sheetName val="ML"/>
      <sheetName val="sheet01"/>
      <sheetName val="J01"/>
      <sheetName val="J01-2"/>
      <sheetName val="J02"/>
      <sheetName val="J03"/>
      <sheetName val="J04"/>
      <sheetName val="J05"/>
      <sheetName val="J06"/>
      <sheetName val="J07"/>
      <sheetName val="J08"/>
      <sheetName val="J09"/>
      <sheetName val="sheet02"/>
      <sheetName val="J10"/>
      <sheetName val="J11"/>
      <sheetName val="J12"/>
      <sheetName val="J13"/>
      <sheetName val="J14"/>
      <sheetName val="J15"/>
      <sheetName val="sheet03"/>
      <sheetName val="J16"/>
      <sheetName val="J17"/>
      <sheetName val="J18"/>
      <sheetName val="J19"/>
      <sheetName val="sheet04"/>
      <sheetName val="J20"/>
      <sheetName val="J21"/>
      <sheetName val="J22"/>
      <sheetName val="J23"/>
      <sheetName val="J24"/>
    </sheetNames>
    <sheetDataSet>
      <sheetData sheetId="4">
        <row r="6">
          <cell r="D6">
            <v>131631</v>
          </cell>
        </row>
        <row r="12">
          <cell r="D12">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B"/>
      <sheetName val="ML"/>
      <sheetName val="sheet01"/>
      <sheetName val="J01"/>
      <sheetName val="J01-2"/>
      <sheetName val="J02"/>
      <sheetName val="J03"/>
      <sheetName val="J04"/>
      <sheetName val="J05"/>
      <sheetName val="J06"/>
      <sheetName val="J07"/>
      <sheetName val="J08"/>
      <sheetName val="J09"/>
      <sheetName val="sheet02"/>
      <sheetName val="J10"/>
      <sheetName val="J11"/>
      <sheetName val="J12"/>
      <sheetName val="J13"/>
      <sheetName val="J14"/>
      <sheetName val="J15"/>
      <sheetName val="sheet03"/>
      <sheetName val="J16"/>
      <sheetName val="J17"/>
      <sheetName val="J18"/>
      <sheetName val="J19"/>
      <sheetName val="sheet04"/>
      <sheetName val="J20"/>
      <sheetName val="J21"/>
      <sheetName val="J22"/>
      <sheetName val="J23"/>
      <sheetName val="J24"/>
    </sheetNames>
    <sheetDataSet>
      <sheetData sheetId="4">
        <row r="16">
          <cell r="D16">
            <v>94496</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C37"/>
  <sheetViews>
    <sheetView workbookViewId="0" topLeftCell="A10">
      <selection activeCell="E26" sqref="E26"/>
    </sheetView>
  </sheetViews>
  <sheetFormatPr defaultColWidth="9.00390625" defaultRowHeight="14.25"/>
  <cols>
    <col min="1" max="1" width="6.125" style="35" customWidth="1"/>
    <col min="2" max="2" width="29.125" style="21" customWidth="1"/>
    <col min="3" max="3" width="11.375" style="21" customWidth="1"/>
    <col min="4" max="5" width="12.00390625" style="21" customWidth="1"/>
    <col min="6" max="6" width="9.375" style="21" customWidth="1"/>
    <col min="7" max="7" width="9.00390625" style="21" customWidth="1"/>
    <col min="8" max="8" width="10.125" style="21" hidden="1" customWidth="1"/>
    <col min="9" max="9" width="6.375" style="21" hidden="1" customWidth="1"/>
    <col min="10" max="10" width="28.50390625" style="21" hidden="1" customWidth="1"/>
    <col min="11" max="11" width="12.625" style="21" hidden="1" customWidth="1"/>
    <col min="12" max="16384" width="9.00390625" style="21" customWidth="1"/>
  </cols>
  <sheetData>
    <row r="1" ht="14.25">
      <c r="F1" s="51" t="s">
        <v>0</v>
      </c>
    </row>
    <row r="2" spans="1:233" s="36" customFormat="1" ht="30.75" customHeight="1">
      <c r="A2" s="52" t="s">
        <v>1</v>
      </c>
      <c r="B2" s="52"/>
      <c r="C2" s="52"/>
      <c r="D2" s="52"/>
      <c r="E2" s="52"/>
      <c r="F2" s="52"/>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row>
    <row r="3" spans="1:233" s="36" customFormat="1" ht="24.75" customHeight="1">
      <c r="A3" s="35"/>
      <c r="B3" s="21"/>
      <c r="C3" s="21"/>
      <c r="D3" s="21"/>
      <c r="E3" s="63"/>
      <c r="F3" s="63" t="s">
        <v>2</v>
      </c>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row>
    <row r="4" spans="1:233" s="36" customFormat="1" ht="46.5" customHeight="1">
      <c r="A4" s="43" t="s">
        <v>3</v>
      </c>
      <c r="B4" s="43" t="s">
        <v>4</v>
      </c>
      <c r="C4" s="10" t="s">
        <v>5</v>
      </c>
      <c r="D4" s="10" t="s">
        <v>6</v>
      </c>
      <c r="E4" s="11" t="s">
        <v>7</v>
      </c>
      <c r="F4" s="64" t="s">
        <v>8</v>
      </c>
      <c r="G4" s="21"/>
      <c r="H4" s="65" t="s">
        <v>9</v>
      </c>
      <c r="I4" s="21" t="s">
        <v>10</v>
      </c>
      <c r="J4" s="72"/>
      <c r="K4" s="72" t="s">
        <v>11</v>
      </c>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row>
    <row r="5" spans="1:233" s="36" customFormat="1" ht="18" customHeight="1">
      <c r="A5" s="10" t="s">
        <v>12</v>
      </c>
      <c r="B5" s="19" t="s">
        <v>13</v>
      </c>
      <c r="C5" s="15">
        <f>SUM(C6:C16)</f>
        <v>33036</v>
      </c>
      <c r="D5" s="15">
        <f>SUM(D6:D16)</f>
        <v>34490</v>
      </c>
      <c r="E5" s="15">
        <f>SUM(E6:E16)</f>
        <v>33561</v>
      </c>
      <c r="F5" s="58">
        <f>E5/D5*100</f>
        <v>97.30646564221513</v>
      </c>
      <c r="G5" s="21"/>
      <c r="H5" s="27">
        <v>465804</v>
      </c>
      <c r="I5" s="28">
        <f>(E5/H5-1)*100</f>
        <v>-92.79503825643404</v>
      </c>
      <c r="J5" s="19" t="s">
        <v>13</v>
      </c>
      <c r="K5" s="72">
        <v>537817</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row>
    <row r="6" spans="1:233" s="36" customFormat="1" ht="18" customHeight="1">
      <c r="A6" s="10">
        <v>1</v>
      </c>
      <c r="B6" s="20" t="s">
        <v>14</v>
      </c>
      <c r="C6" s="46">
        <v>19312</v>
      </c>
      <c r="D6" s="46">
        <v>19110</v>
      </c>
      <c r="E6" s="44">
        <v>18574</v>
      </c>
      <c r="F6" s="58">
        <f aca="true" t="shared" si="0" ref="F5:F10">E6/D6*100</f>
        <v>97.19518576661433</v>
      </c>
      <c r="G6" s="21"/>
      <c r="H6" s="27">
        <v>222889</v>
      </c>
      <c r="I6" s="28">
        <f aca="true" t="shared" si="1" ref="I6:I28">(E6/H6-1)*100</f>
        <v>-91.66670405448451</v>
      </c>
      <c r="J6" s="20" t="s">
        <v>14</v>
      </c>
      <c r="K6" s="72">
        <v>245271</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row>
    <row r="7" spans="1:233" s="36" customFormat="1" ht="18" customHeight="1">
      <c r="A7" s="10">
        <v>2</v>
      </c>
      <c r="B7" s="20" t="s">
        <v>15</v>
      </c>
      <c r="C7" s="46"/>
      <c r="D7" s="46"/>
      <c r="E7" s="44"/>
      <c r="F7" s="58"/>
      <c r="G7" s="21"/>
      <c r="H7" s="27">
        <v>161</v>
      </c>
      <c r="I7" s="28">
        <f t="shared" si="1"/>
        <v>-100</v>
      </c>
      <c r="J7" s="20" t="s">
        <v>15</v>
      </c>
      <c r="K7" s="72">
        <v>757</v>
      </c>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row>
    <row r="8" spans="1:233" s="36" customFormat="1" ht="18" customHeight="1">
      <c r="A8" s="10">
        <v>3</v>
      </c>
      <c r="B8" s="20" t="s">
        <v>16</v>
      </c>
      <c r="C8" s="46"/>
      <c r="D8" s="46"/>
      <c r="E8" s="44"/>
      <c r="F8" s="58"/>
      <c r="G8" s="21"/>
      <c r="H8" s="27"/>
      <c r="I8" s="28"/>
      <c r="J8" s="20"/>
      <c r="K8" s="72"/>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row>
    <row r="9" spans="1:233" s="36" customFormat="1" ht="18" customHeight="1">
      <c r="A9" s="10">
        <v>4</v>
      </c>
      <c r="B9" s="20" t="s">
        <v>17</v>
      </c>
      <c r="C9" s="46">
        <v>5942</v>
      </c>
      <c r="D9" s="46">
        <v>6040</v>
      </c>
      <c r="E9" s="44">
        <v>5924</v>
      </c>
      <c r="F9" s="58">
        <f t="shared" si="0"/>
        <v>98.0794701986755</v>
      </c>
      <c r="G9" s="21"/>
      <c r="H9" s="27">
        <v>65161</v>
      </c>
      <c r="I9" s="28">
        <f t="shared" si="1"/>
        <v>-90.90867236537193</v>
      </c>
      <c r="J9" s="20" t="s">
        <v>17</v>
      </c>
      <c r="K9" s="72">
        <v>79831</v>
      </c>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row>
    <row r="10" spans="1:233" s="36" customFormat="1" ht="18" customHeight="1">
      <c r="A10" s="10">
        <v>5</v>
      </c>
      <c r="B10" s="20" t="s">
        <v>18</v>
      </c>
      <c r="C10" s="46">
        <v>1428</v>
      </c>
      <c r="D10" s="46">
        <v>1653</v>
      </c>
      <c r="E10" s="44">
        <v>1554</v>
      </c>
      <c r="F10" s="58">
        <f t="shared" si="0"/>
        <v>94.01088929219601</v>
      </c>
      <c r="G10" s="21"/>
      <c r="H10" s="27">
        <v>34765</v>
      </c>
      <c r="I10" s="28">
        <f t="shared" si="1"/>
        <v>-95.52998705594707</v>
      </c>
      <c r="J10" s="20" t="s">
        <v>18</v>
      </c>
      <c r="K10" s="72">
        <v>42244</v>
      </c>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row>
    <row r="11" spans="1:233" s="36" customFormat="1" ht="18" customHeight="1">
      <c r="A11" s="10">
        <v>6</v>
      </c>
      <c r="B11" s="20" t="s">
        <v>19</v>
      </c>
      <c r="C11" s="46"/>
      <c r="D11" s="46"/>
      <c r="E11" s="44"/>
      <c r="F11" s="58"/>
      <c r="G11" s="21"/>
      <c r="H11" s="27"/>
      <c r="I11" s="28"/>
      <c r="J11" s="20"/>
      <c r="K11" s="72"/>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row>
    <row r="12" spans="1:233" s="36" customFormat="1" ht="18" customHeight="1">
      <c r="A12" s="10">
        <v>7</v>
      </c>
      <c r="B12" s="20" t="s">
        <v>20</v>
      </c>
      <c r="C12" s="46"/>
      <c r="D12" s="46"/>
      <c r="E12" s="44"/>
      <c r="F12" s="58"/>
      <c r="G12" s="21"/>
      <c r="H12" s="27"/>
      <c r="I12" s="28"/>
      <c r="J12" s="20"/>
      <c r="K12" s="72"/>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row>
    <row r="13" spans="1:233" s="36" customFormat="1" ht="18" customHeight="1">
      <c r="A13" s="10">
        <v>8</v>
      </c>
      <c r="B13" s="20" t="s">
        <v>21</v>
      </c>
      <c r="C13" s="46">
        <v>742</v>
      </c>
      <c r="D13" s="46">
        <v>855</v>
      </c>
      <c r="E13" s="44">
        <v>847</v>
      </c>
      <c r="F13" s="58">
        <f aca="true" t="shared" si="2" ref="F13:F26">E13/D13*100</f>
        <v>99.06432748538012</v>
      </c>
      <c r="G13" s="21"/>
      <c r="H13" s="27"/>
      <c r="I13" s="28"/>
      <c r="J13" s="20"/>
      <c r="K13" s="72"/>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row>
    <row r="14" spans="1:233" s="36" customFormat="1" ht="18" customHeight="1">
      <c r="A14" s="10">
        <v>9</v>
      </c>
      <c r="B14" s="20" t="s">
        <v>22</v>
      </c>
      <c r="C14" s="46"/>
      <c r="D14" s="46"/>
      <c r="E14" s="44"/>
      <c r="F14" s="58"/>
      <c r="G14" s="21"/>
      <c r="H14" s="27"/>
      <c r="I14" s="28"/>
      <c r="J14" s="20"/>
      <c r="K14" s="72"/>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row>
    <row r="15" spans="1:233" s="36" customFormat="1" ht="18" customHeight="1">
      <c r="A15" s="10">
        <v>10</v>
      </c>
      <c r="B15" s="20" t="s">
        <v>23</v>
      </c>
      <c r="C15" s="46">
        <v>3423</v>
      </c>
      <c r="D15" s="46">
        <v>3407</v>
      </c>
      <c r="E15" s="44">
        <v>3305</v>
      </c>
      <c r="F15" s="58">
        <f t="shared" si="2"/>
        <v>97.00616378045201</v>
      </c>
      <c r="G15" s="21"/>
      <c r="H15" s="27">
        <v>41477</v>
      </c>
      <c r="I15" s="28">
        <f t="shared" si="1"/>
        <v>-92.03172842780336</v>
      </c>
      <c r="J15" s="20" t="s">
        <v>23</v>
      </c>
      <c r="K15" s="72">
        <v>42418</v>
      </c>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row>
    <row r="16" spans="1:233" s="36" customFormat="1" ht="18" customHeight="1">
      <c r="A16" s="10">
        <v>11</v>
      </c>
      <c r="B16" s="20" t="s">
        <v>24</v>
      </c>
      <c r="C16" s="46">
        <v>2189</v>
      </c>
      <c r="D16" s="46">
        <v>3425</v>
      </c>
      <c r="E16" s="44">
        <v>3357</v>
      </c>
      <c r="F16" s="58">
        <f t="shared" si="2"/>
        <v>98.01459854014598</v>
      </c>
      <c r="G16" s="21"/>
      <c r="H16" s="27">
        <v>39546</v>
      </c>
      <c r="I16" s="28">
        <f t="shared" si="1"/>
        <v>-91.51115157032316</v>
      </c>
      <c r="J16" s="20" t="s">
        <v>25</v>
      </c>
      <c r="K16" s="72">
        <v>57846</v>
      </c>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row>
    <row r="17" spans="1:233" s="36" customFormat="1" ht="18" customHeight="1">
      <c r="A17" s="10" t="s">
        <v>26</v>
      </c>
      <c r="B17" s="20" t="s">
        <v>27</v>
      </c>
      <c r="C17" s="15">
        <v>2372</v>
      </c>
      <c r="D17" s="15">
        <f>D18</f>
        <v>2338</v>
      </c>
      <c r="E17" s="15">
        <f>E18</f>
        <v>2310</v>
      </c>
      <c r="F17" s="58">
        <f t="shared" si="2"/>
        <v>98.80239520958084</v>
      </c>
      <c r="G17" s="21"/>
      <c r="H17" s="27">
        <v>86406</v>
      </c>
      <c r="I17" s="28">
        <f t="shared" si="1"/>
        <v>-97.32657454343449</v>
      </c>
      <c r="J17" s="20" t="s">
        <v>27</v>
      </c>
      <c r="K17" s="72">
        <v>90782</v>
      </c>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row>
    <row r="18" spans="1:233" s="36" customFormat="1" ht="18" customHeight="1">
      <c r="A18" s="10">
        <v>1</v>
      </c>
      <c r="B18" s="20" t="s">
        <v>28</v>
      </c>
      <c r="C18" s="15">
        <v>2372</v>
      </c>
      <c r="D18" s="44">
        <f>D19+D20</f>
        <v>2338</v>
      </c>
      <c r="E18" s="44">
        <f>E19+E20</f>
        <v>2310</v>
      </c>
      <c r="F18" s="58">
        <f t="shared" si="2"/>
        <v>98.80239520958084</v>
      </c>
      <c r="G18" s="21"/>
      <c r="H18" s="27">
        <v>39814</v>
      </c>
      <c r="I18" s="28">
        <f t="shared" si="1"/>
        <v>-94.19802079670467</v>
      </c>
      <c r="J18" s="20" t="s">
        <v>28</v>
      </c>
      <c r="K18" s="72">
        <v>57419</v>
      </c>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row>
    <row r="19" spans="1:233" s="36" customFormat="1" ht="18" customHeight="1">
      <c r="A19" s="10"/>
      <c r="B19" s="20" t="s">
        <v>29</v>
      </c>
      <c r="C19" s="46">
        <v>1423</v>
      </c>
      <c r="D19" s="46">
        <v>1405</v>
      </c>
      <c r="E19" s="66">
        <v>1386</v>
      </c>
      <c r="F19" s="58">
        <f t="shared" si="2"/>
        <v>98.6476868327402</v>
      </c>
      <c r="G19" s="21"/>
      <c r="H19" s="27">
        <v>17613</v>
      </c>
      <c r="I19" s="28">
        <f t="shared" si="1"/>
        <v>-92.13081246806337</v>
      </c>
      <c r="J19" s="20" t="s">
        <v>29</v>
      </c>
      <c r="K19" s="72">
        <v>16732</v>
      </c>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row>
    <row r="20" spans="1:233" s="36" customFormat="1" ht="18" customHeight="1">
      <c r="A20" s="10"/>
      <c r="B20" s="20" t="s">
        <v>30</v>
      </c>
      <c r="C20" s="15">
        <v>949</v>
      </c>
      <c r="D20" s="15">
        <v>933</v>
      </c>
      <c r="E20" s="44">
        <v>924</v>
      </c>
      <c r="F20" s="58">
        <f t="shared" si="2"/>
        <v>99.03536977491962</v>
      </c>
      <c r="G20" s="21"/>
      <c r="H20" s="27">
        <v>22201</v>
      </c>
      <c r="I20" s="28">
        <f t="shared" si="1"/>
        <v>-95.83802531417504</v>
      </c>
      <c r="J20" s="20" t="s">
        <v>30</v>
      </c>
      <c r="K20" s="72">
        <v>40687</v>
      </c>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row>
    <row r="21" spans="1:233" s="36" customFormat="1" ht="18" customHeight="1">
      <c r="A21" s="10"/>
      <c r="B21" s="24" t="s">
        <v>31</v>
      </c>
      <c r="C21" s="15">
        <f>C17+C5</f>
        <v>35408</v>
      </c>
      <c r="D21" s="15">
        <f>D17+D5</f>
        <v>36828</v>
      </c>
      <c r="E21" s="15">
        <f>E17+E5</f>
        <v>35871</v>
      </c>
      <c r="F21" s="58">
        <f t="shared" si="2"/>
        <v>97.40143369175627</v>
      </c>
      <c r="G21" s="21"/>
      <c r="H21" s="27">
        <v>552210</v>
      </c>
      <c r="I21" s="28">
        <f t="shared" si="1"/>
        <v>-93.50410170044005</v>
      </c>
      <c r="J21" s="68" t="s">
        <v>31</v>
      </c>
      <c r="K21" s="72">
        <v>628599</v>
      </c>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row>
    <row r="22" spans="1:233" s="36" customFormat="1" ht="18" customHeight="1">
      <c r="A22" s="10" t="s">
        <v>32</v>
      </c>
      <c r="B22" s="20" t="s">
        <v>33</v>
      </c>
      <c r="C22" s="15">
        <f>C23+C24+C27+C28+C29</f>
        <v>21507</v>
      </c>
      <c r="D22" s="15">
        <f>D23+D24+D27+D28+D29</f>
        <v>24427</v>
      </c>
      <c r="E22" s="15">
        <f>E23+E24+E27+E28+E29</f>
        <v>24223</v>
      </c>
      <c r="F22" s="58">
        <f t="shared" si="2"/>
        <v>99.16485855815287</v>
      </c>
      <c r="G22" s="21"/>
      <c r="H22" s="27">
        <v>514297</v>
      </c>
      <c r="I22" s="28">
        <f t="shared" si="1"/>
        <v>-95.29007557889702</v>
      </c>
      <c r="J22" s="21" t="s">
        <v>34</v>
      </c>
      <c r="K22" s="21">
        <v>13224</v>
      </c>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row>
    <row r="23" spans="1:233" s="36" customFormat="1" ht="18" customHeight="1">
      <c r="A23" s="10">
        <v>1</v>
      </c>
      <c r="B23" s="47" t="s">
        <v>35</v>
      </c>
      <c r="C23" s="15">
        <v>10615</v>
      </c>
      <c r="D23" s="15">
        <v>11997</v>
      </c>
      <c r="E23" s="15">
        <v>12087</v>
      </c>
      <c r="F23" s="58">
        <f t="shared" si="2"/>
        <v>100.75018754688672</v>
      </c>
      <c r="G23" s="34"/>
      <c r="H23" s="27"/>
      <c r="I23" s="28"/>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row>
    <row r="24" spans="1:233" s="36" customFormat="1" ht="18" customHeight="1">
      <c r="A24" s="10">
        <v>2</v>
      </c>
      <c r="B24" s="47" t="s">
        <v>36</v>
      </c>
      <c r="C24" s="15">
        <f>C25+C26</f>
        <v>8470</v>
      </c>
      <c r="D24" s="15">
        <f>D25+D26</f>
        <v>8261</v>
      </c>
      <c r="E24" s="15">
        <f>E25+E26</f>
        <v>7967</v>
      </c>
      <c r="F24" s="58">
        <f t="shared" si="2"/>
        <v>96.4411088245975</v>
      </c>
      <c r="G24" s="34"/>
      <c r="H24" s="27"/>
      <c r="I24" s="28"/>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row>
    <row r="25" spans="1:233" s="36" customFormat="1" ht="18" customHeight="1">
      <c r="A25" s="10"/>
      <c r="B25" s="47" t="s">
        <v>37</v>
      </c>
      <c r="C25" s="15">
        <v>670</v>
      </c>
      <c r="D25" s="15">
        <v>604</v>
      </c>
      <c r="E25" s="15">
        <v>604</v>
      </c>
      <c r="F25" s="58">
        <f t="shared" si="2"/>
        <v>100</v>
      </c>
      <c r="G25" s="34"/>
      <c r="H25" s="67"/>
      <c r="I25" s="28"/>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row>
    <row r="26" spans="1:233" s="36" customFormat="1" ht="18" customHeight="1">
      <c r="A26" s="10"/>
      <c r="B26" s="47" t="s">
        <v>38</v>
      </c>
      <c r="C26" s="46">
        <v>7800</v>
      </c>
      <c r="D26" s="15">
        <v>7657</v>
      </c>
      <c r="E26" s="15">
        <v>7363</v>
      </c>
      <c r="F26" s="58">
        <f t="shared" si="2"/>
        <v>96.16037612642026</v>
      </c>
      <c r="G26" s="34"/>
      <c r="H26" s="67"/>
      <c r="I26" s="28"/>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row>
    <row r="27" spans="1:233" s="36" customFormat="1" ht="18" customHeight="1">
      <c r="A27" s="10">
        <v>3</v>
      </c>
      <c r="B27" s="47" t="s">
        <v>39</v>
      </c>
      <c r="C27" s="46"/>
      <c r="D27" s="15"/>
      <c r="E27" s="15"/>
      <c r="F27" s="58"/>
      <c r="G27" s="21"/>
      <c r="H27" s="67"/>
      <c r="I27" s="28"/>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row>
    <row r="28" spans="1:233" s="36" customFormat="1" ht="18" customHeight="1">
      <c r="A28" s="10">
        <v>4</v>
      </c>
      <c r="B28" s="47" t="s">
        <v>40</v>
      </c>
      <c r="C28" s="15">
        <v>2042</v>
      </c>
      <c r="D28" s="15">
        <v>1919</v>
      </c>
      <c r="E28" s="15">
        <v>1919</v>
      </c>
      <c r="F28" s="58">
        <f>E28/D28*100</f>
        <v>100</v>
      </c>
      <c r="G28" s="21"/>
      <c r="H28" s="27">
        <v>30286</v>
      </c>
      <c r="I28" s="28">
        <f t="shared" si="1"/>
        <v>-93.66373902132999</v>
      </c>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row>
    <row r="29" spans="1:233" s="36" customFormat="1" ht="18" customHeight="1">
      <c r="A29" s="10">
        <v>5</v>
      </c>
      <c r="B29" s="47" t="s">
        <v>41</v>
      </c>
      <c r="C29" s="15">
        <v>380</v>
      </c>
      <c r="D29" s="15">
        <v>2250</v>
      </c>
      <c r="E29" s="15">
        <v>2250</v>
      </c>
      <c r="F29" s="58">
        <f>E29/D29*100</f>
        <v>100</v>
      </c>
      <c r="G29" s="21"/>
      <c r="H29" s="27"/>
      <c r="I29" s="28"/>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row>
    <row r="30" spans="1:10" s="4" customFormat="1" ht="16.5" customHeight="1">
      <c r="A30" s="10"/>
      <c r="B30" s="24" t="s">
        <v>42</v>
      </c>
      <c r="C30" s="25">
        <f>C21+C22</f>
        <v>56915</v>
      </c>
      <c r="D30" s="25">
        <f>D21+D22</f>
        <v>61255</v>
      </c>
      <c r="E30" s="25">
        <f>E21+E22</f>
        <v>60094</v>
      </c>
      <c r="F30" s="58">
        <f>E30/D30*100</f>
        <v>98.1046445188148</v>
      </c>
      <c r="H30" s="27">
        <v>1076507</v>
      </c>
      <c r="I30" s="28">
        <f>(E30/H30-1)*100</f>
        <v>-94.41768609029016</v>
      </c>
      <c r="J30" s="21"/>
    </row>
    <row r="31" spans="7:237" s="36" customFormat="1" ht="18" customHeight="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21"/>
      <c r="FR31" s="21"/>
      <c r="FS31" s="21"/>
      <c r="FT31" s="21"/>
      <c r="FU31" s="21"/>
      <c r="FV31" s="21"/>
      <c r="FW31" s="21"/>
      <c r="FX31" s="21"/>
      <c r="FY31" s="21"/>
      <c r="FZ31" s="21"/>
      <c r="GA31" s="21"/>
      <c r="GB31" s="21"/>
      <c r="GC31" s="21"/>
      <c r="GD31" s="21"/>
      <c r="GE31" s="21"/>
      <c r="GF31" s="21"/>
      <c r="GG31" s="21"/>
      <c r="GH31" s="21"/>
      <c r="GI31" s="21"/>
      <c r="GJ31" s="21"/>
      <c r="GK31" s="21"/>
      <c r="GL31" s="21"/>
      <c r="GM31" s="21"/>
      <c r="GN31" s="21"/>
      <c r="GO31" s="21"/>
      <c r="GP31" s="21"/>
      <c r="GQ31" s="21"/>
      <c r="GR31" s="21"/>
      <c r="GS31" s="21"/>
      <c r="GT31" s="21"/>
      <c r="GU31" s="21"/>
      <c r="GV31" s="21"/>
      <c r="GW31" s="21"/>
      <c r="GX31" s="21"/>
      <c r="GY31" s="21"/>
      <c r="GZ31" s="21"/>
      <c r="HA31" s="21"/>
      <c r="HB31" s="21"/>
      <c r="HC31" s="21"/>
      <c r="HD31" s="21"/>
      <c r="HE31" s="21"/>
      <c r="HF31" s="21"/>
      <c r="HG31" s="21"/>
      <c r="HH31" s="21"/>
      <c r="HI31" s="21"/>
      <c r="HJ31" s="21"/>
      <c r="HK31" s="21"/>
      <c r="HL31" s="21"/>
      <c r="HM31" s="21"/>
      <c r="HN31" s="21"/>
      <c r="HO31" s="21"/>
      <c r="HP31" s="21"/>
      <c r="HQ31" s="21"/>
      <c r="HR31" s="21"/>
      <c r="HS31" s="21"/>
      <c r="HT31" s="21"/>
      <c r="HU31" s="21"/>
      <c r="HV31" s="21"/>
      <c r="HW31" s="21"/>
      <c r="HX31" s="21"/>
      <c r="HY31" s="21"/>
      <c r="HZ31" s="21"/>
      <c r="IA31" s="21"/>
      <c r="IB31" s="21"/>
      <c r="IC31" s="21"/>
    </row>
    <row r="32" spans="1:237" s="37" customFormat="1" ht="18" customHeight="1" hidden="1">
      <c r="A32" s="10"/>
      <c r="B32" s="68" t="s">
        <v>43</v>
      </c>
      <c r="C32" s="69"/>
      <c r="D32" s="69"/>
      <c r="E32" s="69"/>
      <c r="F32" s="70" t="e">
        <f>E32/D32*100</f>
        <v>#DIV/0!</v>
      </c>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row>
    <row r="33" spans="1:6" s="17" customFormat="1" ht="18.75" customHeight="1" hidden="1">
      <c r="A33" s="10"/>
      <c r="B33" s="68" t="s">
        <v>44</v>
      </c>
      <c r="C33" s="69"/>
      <c r="D33" s="26"/>
      <c r="E33" s="26">
        <v>1107969</v>
      </c>
      <c r="F33" s="70" t="e">
        <f>E33/D33*100</f>
        <v>#DIV/0!</v>
      </c>
    </row>
    <row r="34" s="17" customFormat="1" ht="14.25" customHeight="1" hidden="1">
      <c r="A34" s="71"/>
    </row>
    <row r="35" spans="1:6" ht="14.25">
      <c r="A35" s="33" t="s">
        <v>45</v>
      </c>
      <c r="B35" s="34" t="s">
        <v>46</v>
      </c>
      <c r="C35" s="34"/>
      <c r="D35" s="34"/>
      <c r="E35" s="34"/>
      <c r="F35" s="34"/>
    </row>
    <row r="36" ht="14.25">
      <c r="B36" s="34" t="s">
        <v>47</v>
      </c>
    </row>
    <row r="37" spans="2:5" ht="14.25">
      <c r="B37" s="34" t="s">
        <v>48</v>
      </c>
      <c r="C37" s="2"/>
      <c r="D37" s="2"/>
      <c r="E37" s="2"/>
    </row>
  </sheetData>
  <sheetProtection/>
  <mergeCells count="1">
    <mergeCell ref="A2:F2"/>
  </mergeCells>
  <printOptions/>
  <pageMargins left="0.75" right="0.75" top="0.98" bottom="0.98"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T30"/>
  <sheetViews>
    <sheetView workbookViewId="0" topLeftCell="A10">
      <selection activeCell="P26" sqref="P26"/>
    </sheetView>
  </sheetViews>
  <sheetFormatPr defaultColWidth="9.00390625" defaultRowHeight="14.25"/>
  <cols>
    <col min="1" max="1" width="8.75390625" style="35" customWidth="1"/>
    <col min="2" max="2" width="27.25390625" style="21" customWidth="1"/>
    <col min="3" max="6" width="11.125" style="21" customWidth="1"/>
    <col min="7" max="8" width="9.00390625" style="21" hidden="1" customWidth="1"/>
    <col min="9" max="9" width="11.00390625" style="21" hidden="1" customWidth="1"/>
    <col min="10" max="10" width="9.00390625" style="2" hidden="1" customWidth="1"/>
    <col min="11" max="14" width="9.00390625" style="21" hidden="1" customWidth="1"/>
    <col min="15" max="15" width="9.00390625" style="21" customWidth="1"/>
    <col min="16" max="16" width="14.375" style="21" customWidth="1"/>
    <col min="17" max="17" width="9.00390625" style="21" customWidth="1"/>
    <col min="18" max="18" width="9.00390625" style="21" hidden="1" customWidth="1"/>
    <col min="19" max="20" width="9.375" style="21" hidden="1" customWidth="1"/>
    <col min="21" max="23" width="9.00390625" style="21" customWidth="1"/>
    <col min="24" max="24" width="9.50390625" style="21" customWidth="1"/>
    <col min="25" max="16384" width="9.00390625" style="21" customWidth="1"/>
  </cols>
  <sheetData>
    <row r="1" ht="14.25">
      <c r="F1" s="51" t="s">
        <v>49</v>
      </c>
    </row>
    <row r="2" spans="1:227" s="36" customFormat="1" ht="25.5" customHeight="1">
      <c r="A2" s="52" t="s">
        <v>50</v>
      </c>
      <c r="B2" s="52"/>
      <c r="C2" s="52"/>
      <c r="D2" s="52"/>
      <c r="E2" s="52"/>
      <c r="F2" s="52"/>
      <c r="G2" s="21"/>
      <c r="H2" s="53"/>
      <c r="I2" s="53"/>
      <c r="K2" s="21"/>
      <c r="L2" s="21"/>
      <c r="M2" s="21"/>
      <c r="N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row>
    <row r="3" spans="1:227" s="36" customFormat="1" ht="18.75" customHeight="1">
      <c r="A3" s="35"/>
      <c r="B3" s="21"/>
      <c r="C3" s="21"/>
      <c r="D3" s="21"/>
      <c r="E3" s="21"/>
      <c r="F3" s="54" t="s">
        <v>2</v>
      </c>
      <c r="G3" s="21"/>
      <c r="H3" s="21"/>
      <c r="I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row>
    <row r="4" spans="1:227" s="36" customFormat="1" ht="46.5" customHeight="1">
      <c r="A4" s="10" t="s">
        <v>3</v>
      </c>
      <c r="B4" s="10" t="s">
        <v>51</v>
      </c>
      <c r="C4" s="10" t="s">
        <v>5</v>
      </c>
      <c r="D4" s="10" t="s">
        <v>6</v>
      </c>
      <c r="E4" s="11" t="s">
        <v>7</v>
      </c>
      <c r="F4" s="55" t="s">
        <v>8</v>
      </c>
      <c r="G4" s="56" t="s">
        <v>52</v>
      </c>
      <c r="H4" s="57" t="s">
        <v>53</v>
      </c>
      <c r="I4" s="57" t="s">
        <v>54</v>
      </c>
      <c r="J4" s="59" t="s">
        <v>55</v>
      </c>
      <c r="K4" s="59" t="s">
        <v>56</v>
      </c>
      <c r="L4" s="59" t="s">
        <v>57</v>
      </c>
      <c r="M4" s="17"/>
      <c r="N4" s="21"/>
      <c r="O4" s="21"/>
      <c r="P4" s="17"/>
      <c r="Q4" s="21"/>
      <c r="R4" s="17"/>
      <c r="S4" s="17" t="s">
        <v>58</v>
      </c>
      <c r="T4" s="21" t="s">
        <v>59</v>
      </c>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row>
    <row r="5" spans="1:24" s="17" customFormat="1" ht="18" customHeight="1">
      <c r="A5" s="10" t="s">
        <v>12</v>
      </c>
      <c r="B5" s="14" t="s">
        <v>60</v>
      </c>
      <c r="C5" s="46">
        <v>2862</v>
      </c>
      <c r="D5" s="46">
        <v>3019</v>
      </c>
      <c r="E5" s="46">
        <v>2983</v>
      </c>
      <c r="F5" s="58">
        <f>E5/D5*100</f>
        <v>98.80755216959258</v>
      </c>
      <c r="G5" s="56" t="e">
        <f>E5-#REF!</f>
        <v>#REF!</v>
      </c>
      <c r="H5" s="56">
        <v>60827</v>
      </c>
      <c r="I5" s="56">
        <v>3377</v>
      </c>
      <c r="J5" s="56">
        <f>H5-I5</f>
        <v>57450</v>
      </c>
      <c r="K5" s="60">
        <f>(E5/H5-1)*100</f>
        <v>-95.09592779522251</v>
      </c>
      <c r="L5" s="60" t="e">
        <f>(G5/J5-1)*100</f>
        <v>#REF!</v>
      </c>
      <c r="N5" s="21">
        <v>2625</v>
      </c>
      <c r="P5" s="61"/>
      <c r="Q5" s="61"/>
      <c r="R5" s="17" t="s">
        <v>60</v>
      </c>
      <c r="S5" s="21">
        <f>'[1]2018北仑街道支'!E5</f>
        <v>34048.177702999994</v>
      </c>
      <c r="T5" s="61">
        <f>'[1]2018北仑区本级支'!E5</f>
        <v>29156.822297000006</v>
      </c>
      <c r="U5" s="21"/>
      <c r="V5" s="21"/>
      <c r="W5" s="21"/>
      <c r="X5" s="18"/>
    </row>
    <row r="6" spans="1:24" s="17" customFormat="1" ht="18" customHeight="1">
      <c r="A6" s="10" t="s">
        <v>26</v>
      </c>
      <c r="B6" s="14" t="s">
        <v>61</v>
      </c>
      <c r="C6" s="46">
        <v>100</v>
      </c>
      <c r="D6" s="46">
        <v>100</v>
      </c>
      <c r="E6" s="46">
        <v>100</v>
      </c>
      <c r="F6" s="58">
        <f>E6/D6*100</f>
        <v>100</v>
      </c>
      <c r="G6" s="56" t="e">
        <f>E6-#REF!</f>
        <v>#REF!</v>
      </c>
      <c r="H6" s="56">
        <v>41282</v>
      </c>
      <c r="I6" s="56">
        <v>2329</v>
      </c>
      <c r="J6" s="56">
        <f aca="true" t="shared" si="0" ref="J6:J22">H6-I6</f>
        <v>38953</v>
      </c>
      <c r="K6" s="60">
        <f aca="true" t="shared" si="1" ref="K6:K15">(E6/H6-1)*100</f>
        <v>-99.75776367424058</v>
      </c>
      <c r="L6" s="60" t="e">
        <f aca="true" t="shared" si="2" ref="L6:L15">(G6/J6-1)*100</f>
        <v>#REF!</v>
      </c>
      <c r="N6" s="17">
        <v>3697</v>
      </c>
      <c r="P6" s="61"/>
      <c r="Q6" s="61"/>
      <c r="R6" s="17" t="s">
        <v>61</v>
      </c>
      <c r="S6" s="21">
        <f>'[1]2018北仑街道支'!E7</f>
        <v>4398.122001</v>
      </c>
      <c r="T6" s="61">
        <f>'[1]2018北仑区本级支'!E7</f>
        <v>40413.877999000004</v>
      </c>
      <c r="X6" s="18"/>
    </row>
    <row r="7" spans="1:24" s="17" customFormat="1" ht="18" customHeight="1">
      <c r="A7" s="10" t="s">
        <v>32</v>
      </c>
      <c r="B7" s="14" t="s">
        <v>62</v>
      </c>
      <c r="C7" s="46">
        <v>4558</v>
      </c>
      <c r="D7" s="46">
        <v>5090</v>
      </c>
      <c r="E7" s="46">
        <v>5089</v>
      </c>
      <c r="F7" s="58">
        <f>E7/D7*100</f>
        <v>99.9803536345776</v>
      </c>
      <c r="G7" s="56" t="e">
        <f>E7-#REF!</f>
        <v>#REF!</v>
      </c>
      <c r="H7" s="56">
        <v>143940</v>
      </c>
      <c r="I7" s="56">
        <v>3819</v>
      </c>
      <c r="J7" s="56">
        <f t="shared" si="0"/>
        <v>140121</v>
      </c>
      <c r="K7" s="60">
        <f t="shared" si="1"/>
        <v>-96.46449909684591</v>
      </c>
      <c r="L7" s="60" t="e">
        <f t="shared" si="2"/>
        <v>#REF!</v>
      </c>
      <c r="N7" s="61">
        <v>3314</v>
      </c>
      <c r="P7" s="61"/>
      <c r="Q7" s="61"/>
      <c r="R7" s="17" t="s">
        <v>62</v>
      </c>
      <c r="S7" s="21">
        <f>'[1]2018北仑街道支'!E8</f>
        <v>66645.032742</v>
      </c>
      <c r="T7" s="61">
        <f>'[1]2018北仑区本级支'!E8</f>
        <v>84346.967258</v>
      </c>
      <c r="X7" s="18"/>
    </row>
    <row r="8" spans="1:24" s="17" customFormat="1" ht="18" customHeight="1">
      <c r="A8" s="10" t="s">
        <v>63</v>
      </c>
      <c r="B8" s="14" t="s">
        <v>64</v>
      </c>
      <c r="C8" s="46"/>
      <c r="D8" s="46"/>
      <c r="E8" s="46"/>
      <c r="F8" s="58"/>
      <c r="G8" s="56" t="e">
        <f>E8-#REF!</f>
        <v>#REF!</v>
      </c>
      <c r="H8" s="56">
        <v>8252</v>
      </c>
      <c r="I8" s="56">
        <v>1449</v>
      </c>
      <c r="J8" s="56">
        <f t="shared" si="0"/>
        <v>6803</v>
      </c>
      <c r="K8" s="60">
        <f t="shared" si="1"/>
        <v>-100</v>
      </c>
      <c r="L8" s="60" t="e">
        <f t="shared" si="2"/>
        <v>#REF!</v>
      </c>
      <c r="N8" s="61">
        <v>1948</v>
      </c>
      <c r="P8" s="61"/>
      <c r="Q8" s="61"/>
      <c r="R8" s="17" t="s">
        <v>65</v>
      </c>
      <c r="S8" s="21">
        <f>'[1]2018北仑街道支'!E10</f>
        <v>1015.077144</v>
      </c>
      <c r="T8" s="61">
        <f>'[1]2018北仑区本级支'!E10</f>
        <v>8764.922856</v>
      </c>
      <c r="X8" s="18"/>
    </row>
    <row r="9" spans="1:24" s="17" customFormat="1" ht="18" customHeight="1">
      <c r="A9" s="10" t="s">
        <v>66</v>
      </c>
      <c r="B9" s="14" t="s">
        <v>67</v>
      </c>
      <c r="C9" s="46">
        <v>1105</v>
      </c>
      <c r="D9" s="46">
        <v>1032</v>
      </c>
      <c r="E9" s="46">
        <v>1016</v>
      </c>
      <c r="F9" s="58">
        <f>E9/D9*100</f>
        <v>98.44961240310077</v>
      </c>
      <c r="G9" s="56" t="e">
        <f>E9-#REF!</f>
        <v>#REF!</v>
      </c>
      <c r="H9" s="56">
        <v>72028</v>
      </c>
      <c r="I9" s="56">
        <v>5169</v>
      </c>
      <c r="J9" s="56">
        <f t="shared" si="0"/>
        <v>66859</v>
      </c>
      <c r="K9" s="60">
        <f t="shared" si="1"/>
        <v>-98.58943744099517</v>
      </c>
      <c r="L9" s="60" t="e">
        <f t="shared" si="2"/>
        <v>#REF!</v>
      </c>
      <c r="N9" s="61">
        <v>7502</v>
      </c>
      <c r="P9" s="61"/>
      <c r="Q9" s="61"/>
      <c r="R9" s="17" t="s">
        <v>67</v>
      </c>
      <c r="S9" s="21">
        <f>'[1]2018北仑街道支'!E11</f>
        <v>12331.207034000001</v>
      </c>
      <c r="T9" s="61">
        <f>'[1]2018北仑区本级支'!E11</f>
        <v>55704.792966</v>
      </c>
      <c r="X9" s="18"/>
    </row>
    <row r="10" spans="1:24" s="17" customFormat="1" ht="18" customHeight="1">
      <c r="A10" s="10" t="s">
        <v>68</v>
      </c>
      <c r="B10" s="14" t="s">
        <v>69</v>
      </c>
      <c r="C10" s="46">
        <v>10</v>
      </c>
      <c r="D10" s="46">
        <v>7</v>
      </c>
      <c r="E10" s="46">
        <v>7</v>
      </c>
      <c r="F10" s="58">
        <f>E10/D10*100</f>
        <v>100</v>
      </c>
      <c r="G10" s="56" t="e">
        <f>E10-#REF!</f>
        <v>#REF!</v>
      </c>
      <c r="H10" s="56">
        <v>28628</v>
      </c>
      <c r="I10" s="56">
        <v>2804</v>
      </c>
      <c r="J10" s="56">
        <f t="shared" si="0"/>
        <v>25824</v>
      </c>
      <c r="K10" s="60">
        <f t="shared" si="1"/>
        <v>-99.97554841414001</v>
      </c>
      <c r="L10" s="60" t="e">
        <f t="shared" si="2"/>
        <v>#REF!</v>
      </c>
      <c r="N10" s="61">
        <v>9510</v>
      </c>
      <c r="P10" s="61"/>
      <c r="Q10" s="61"/>
      <c r="R10" s="17" t="s">
        <v>70</v>
      </c>
      <c r="S10" s="21">
        <f>'[1]2018北仑街道支'!E12</f>
        <v>1504.315988</v>
      </c>
      <c r="T10" s="61">
        <f>'[1]2018北仑区本级支'!E12</f>
        <v>35566.684012</v>
      </c>
      <c r="X10" s="18"/>
    </row>
    <row r="11" spans="1:24" s="17" customFormat="1" ht="18" customHeight="1">
      <c r="A11" s="10" t="s">
        <v>71</v>
      </c>
      <c r="B11" s="14" t="s">
        <v>72</v>
      </c>
      <c r="C11" s="46">
        <v>1148</v>
      </c>
      <c r="D11" s="46">
        <v>1384</v>
      </c>
      <c r="E11" s="46">
        <v>1370</v>
      </c>
      <c r="F11" s="58">
        <f>E11/D11*100</f>
        <v>98.98843930635837</v>
      </c>
      <c r="G11" s="56" t="e">
        <f>E11-#REF!</f>
        <v>#REF!</v>
      </c>
      <c r="H11" s="56">
        <v>35227</v>
      </c>
      <c r="I11" s="56">
        <v>1854</v>
      </c>
      <c r="J11" s="56">
        <f t="shared" si="0"/>
        <v>33373</v>
      </c>
      <c r="K11" s="60">
        <f t="shared" si="1"/>
        <v>-96.11093763306555</v>
      </c>
      <c r="L11" s="60" t="e">
        <f t="shared" si="2"/>
        <v>#REF!</v>
      </c>
      <c r="N11" s="61">
        <v>1368</v>
      </c>
      <c r="P11" s="61"/>
      <c r="Q11" s="61"/>
      <c r="R11" s="17" t="s">
        <v>72</v>
      </c>
      <c r="S11" s="21">
        <f>'[1]2018北仑街道支'!E14</f>
        <v>28035.306746</v>
      </c>
      <c r="T11" s="61">
        <f>'[1]2018北仑区本级支'!E14</f>
        <v>73155.693254</v>
      </c>
      <c r="X11" s="18"/>
    </row>
    <row r="12" spans="1:24" s="17" customFormat="1" ht="18" customHeight="1">
      <c r="A12" s="10" t="s">
        <v>73</v>
      </c>
      <c r="B12" s="14" t="s">
        <v>74</v>
      </c>
      <c r="C12" s="46">
        <v>297</v>
      </c>
      <c r="D12" s="46">
        <v>307</v>
      </c>
      <c r="E12" s="46">
        <v>305</v>
      </c>
      <c r="F12" s="58">
        <f>E12/D12*100</f>
        <v>99.3485342019544</v>
      </c>
      <c r="G12" s="56" t="e">
        <f>E12-#REF!</f>
        <v>#REF!</v>
      </c>
      <c r="H12" s="56">
        <v>23568</v>
      </c>
      <c r="I12" s="56">
        <v>8890</v>
      </c>
      <c r="J12" s="56">
        <f t="shared" si="0"/>
        <v>14678</v>
      </c>
      <c r="K12" s="60">
        <f t="shared" si="1"/>
        <v>-98.70587236931433</v>
      </c>
      <c r="L12" s="60" t="e">
        <f t="shared" si="2"/>
        <v>#REF!</v>
      </c>
      <c r="N12" s="61">
        <v>12550</v>
      </c>
      <c r="P12" s="61"/>
      <c r="Q12" s="61"/>
      <c r="R12" s="17" t="s">
        <v>75</v>
      </c>
      <c r="S12" s="21">
        <f>'[1]2018北仑街道支'!E15</f>
        <v>9800.061713</v>
      </c>
      <c r="T12" s="61">
        <f>'[1]2018北仑区本级支'!E15</f>
        <v>23879.938287</v>
      </c>
      <c r="X12" s="18"/>
    </row>
    <row r="13" spans="1:24" s="17" customFormat="1" ht="18" customHeight="1">
      <c r="A13" s="10" t="s">
        <v>76</v>
      </c>
      <c r="B13" s="19" t="s">
        <v>77</v>
      </c>
      <c r="C13" s="46"/>
      <c r="D13" s="46"/>
      <c r="E13" s="46"/>
      <c r="F13" s="58"/>
      <c r="G13" s="56" t="e">
        <f>E13-#REF!</f>
        <v>#REF!</v>
      </c>
      <c r="H13" s="56">
        <v>38591</v>
      </c>
      <c r="I13" s="56">
        <v>8620</v>
      </c>
      <c r="J13" s="56">
        <f t="shared" si="0"/>
        <v>29971</v>
      </c>
      <c r="K13" s="60">
        <f t="shared" si="1"/>
        <v>-100</v>
      </c>
      <c r="L13" s="60" t="e">
        <f t="shared" si="2"/>
        <v>#REF!</v>
      </c>
      <c r="N13" s="61">
        <v>34105</v>
      </c>
      <c r="P13" s="61"/>
      <c r="Q13" s="61"/>
      <c r="R13" s="17" t="s">
        <v>78</v>
      </c>
      <c r="S13" s="21">
        <f>'[1]2018北仑街道支'!E17</f>
        <v>7</v>
      </c>
      <c r="T13" s="61">
        <f>'[1]2018北仑区本级支'!E17</f>
        <v>35823</v>
      </c>
      <c r="X13" s="18"/>
    </row>
    <row r="14" spans="1:24" s="17" customFormat="1" ht="18" customHeight="1">
      <c r="A14" s="10" t="s">
        <v>79</v>
      </c>
      <c r="B14" s="19" t="s">
        <v>80</v>
      </c>
      <c r="C14" s="46"/>
      <c r="D14" s="46"/>
      <c r="E14" s="46"/>
      <c r="F14" s="58"/>
      <c r="G14" s="56" t="e">
        <f>E14-#REF!</f>
        <v>#REF!</v>
      </c>
      <c r="H14" s="56">
        <v>5424</v>
      </c>
      <c r="I14" s="56">
        <v>4972</v>
      </c>
      <c r="J14" s="56">
        <f t="shared" si="0"/>
        <v>452</v>
      </c>
      <c r="K14" s="60">
        <f t="shared" si="1"/>
        <v>-100</v>
      </c>
      <c r="L14" s="60" t="e">
        <f t="shared" si="2"/>
        <v>#REF!</v>
      </c>
      <c r="N14" s="61">
        <v>4199</v>
      </c>
      <c r="P14" s="61"/>
      <c r="Q14" s="61"/>
      <c r="R14" s="17" t="s">
        <v>80</v>
      </c>
      <c r="S14" s="21">
        <f>'[1]2018北仑街道支'!E18</f>
        <v>0</v>
      </c>
      <c r="T14" s="61">
        <f>'[1]2018北仑区本级支'!E18</f>
        <v>4202</v>
      </c>
      <c r="X14" s="18"/>
    </row>
    <row r="15" spans="1:24" s="17" customFormat="1" ht="18" customHeight="1">
      <c r="A15" s="10" t="s">
        <v>81</v>
      </c>
      <c r="B15" s="19" t="s">
        <v>82</v>
      </c>
      <c r="C15" s="46">
        <v>610</v>
      </c>
      <c r="D15" s="46">
        <v>580</v>
      </c>
      <c r="E15" s="46">
        <v>578</v>
      </c>
      <c r="F15" s="58">
        <f aca="true" t="shared" si="3" ref="F15:F20">E15/D15*100</f>
        <v>99.6551724137931</v>
      </c>
      <c r="G15" s="56" t="e">
        <f>E15-#REF!</f>
        <v>#REF!</v>
      </c>
      <c r="H15" s="56">
        <v>24252</v>
      </c>
      <c r="I15" s="56">
        <v>4918</v>
      </c>
      <c r="J15" s="56">
        <f t="shared" si="0"/>
        <v>19334</v>
      </c>
      <c r="K15" s="60">
        <f t="shared" si="1"/>
        <v>-97.61669140689428</v>
      </c>
      <c r="L15" s="60" t="e">
        <f t="shared" si="2"/>
        <v>#REF!</v>
      </c>
      <c r="N15" s="61">
        <v>718</v>
      </c>
      <c r="P15" s="61"/>
      <c r="Q15" s="61"/>
      <c r="R15" s="17" t="s">
        <v>82</v>
      </c>
      <c r="S15" s="21">
        <f>'[1]2018北仑街道支'!E22</f>
        <v>4481.208195</v>
      </c>
      <c r="T15" s="61">
        <f>'[1]2018北仑区本级支'!E22</f>
        <v>17673.791805</v>
      </c>
      <c r="X15" s="18"/>
    </row>
    <row r="16" spans="1:24" s="17" customFormat="1" ht="18" customHeight="1">
      <c r="A16" s="10" t="s">
        <v>83</v>
      </c>
      <c r="B16" s="14" t="s">
        <v>84</v>
      </c>
      <c r="C16" s="46">
        <v>300</v>
      </c>
      <c r="D16" s="46"/>
      <c r="E16" s="46"/>
      <c r="F16" s="58"/>
      <c r="G16" s="56" t="e">
        <f>E16-#REF!</f>
        <v>#REF!</v>
      </c>
      <c r="H16" s="56">
        <v>0</v>
      </c>
      <c r="I16" s="56"/>
      <c r="J16" s="56">
        <f t="shared" si="0"/>
        <v>0</v>
      </c>
      <c r="K16" s="60" t="e">
        <f aca="true" t="shared" si="4" ref="K16:K22">(E16/H16-1)*100</f>
        <v>#DIV/0!</v>
      </c>
      <c r="L16" s="60" t="e">
        <f aca="true" t="shared" si="5" ref="L16:L22">(G16/J16-1)*100</f>
        <v>#REF!</v>
      </c>
      <c r="N16" s="61"/>
      <c r="P16" s="61"/>
      <c r="Q16" s="61"/>
      <c r="R16" s="17" t="s">
        <v>84</v>
      </c>
      <c r="S16" s="21">
        <f>'[1]2018北仑街道支'!E25</f>
        <v>0</v>
      </c>
      <c r="T16" s="61">
        <f>'[1]2018北仑区本级支'!E25</f>
        <v>0</v>
      </c>
      <c r="X16" s="18"/>
    </row>
    <row r="17" spans="1:24" s="17" customFormat="1" ht="18" customHeight="1">
      <c r="A17" s="10" t="s">
        <v>85</v>
      </c>
      <c r="B17" s="14" t="s">
        <v>86</v>
      </c>
      <c r="C17" s="46"/>
      <c r="D17" s="46"/>
      <c r="E17" s="46"/>
      <c r="F17" s="58"/>
      <c r="G17" s="56" t="e">
        <f>E17-#REF!</f>
        <v>#REF!</v>
      </c>
      <c r="H17" s="56">
        <v>1047</v>
      </c>
      <c r="I17" s="56">
        <v>42</v>
      </c>
      <c r="J17" s="56">
        <f t="shared" si="0"/>
        <v>1005</v>
      </c>
      <c r="K17" s="60">
        <f t="shared" si="4"/>
        <v>-100</v>
      </c>
      <c r="L17" s="60" t="e">
        <f t="shared" si="5"/>
        <v>#REF!</v>
      </c>
      <c r="N17" s="61">
        <v>50</v>
      </c>
      <c r="P17" s="61"/>
      <c r="Q17" s="61"/>
      <c r="R17" s="17" t="s">
        <v>86</v>
      </c>
      <c r="S17" s="21">
        <f>'[1]2018北仑街道支'!E26</f>
        <v>472</v>
      </c>
      <c r="T17" s="61">
        <f>'[1]2018北仑区本级支'!E26</f>
        <v>50</v>
      </c>
      <c r="X17" s="18"/>
    </row>
    <row r="18" spans="1:20" s="17" customFormat="1" ht="18" customHeight="1">
      <c r="A18" s="10"/>
      <c r="B18" s="10" t="s">
        <v>87</v>
      </c>
      <c r="C18" s="15">
        <f>SUM(C5:C17)</f>
        <v>10990</v>
      </c>
      <c r="D18" s="15">
        <f>SUM(D5:D17)</f>
        <v>11519</v>
      </c>
      <c r="E18" s="15">
        <f>SUM(E5:E17)</f>
        <v>11448</v>
      </c>
      <c r="F18" s="58">
        <f t="shared" si="3"/>
        <v>99.38362705095929</v>
      </c>
      <c r="G18" s="56" t="e">
        <f>E18-#REF!</f>
        <v>#REF!</v>
      </c>
      <c r="H18" s="56">
        <v>795934</v>
      </c>
      <c r="I18" s="56">
        <v>317157</v>
      </c>
      <c r="J18" s="56">
        <f t="shared" si="0"/>
        <v>478777</v>
      </c>
      <c r="K18" s="60">
        <f t="shared" si="4"/>
        <v>-98.56168978834928</v>
      </c>
      <c r="L18" s="60" t="e">
        <f t="shared" si="5"/>
        <v>#REF!</v>
      </c>
      <c r="N18" s="61"/>
      <c r="P18" s="61"/>
      <c r="Q18" s="61"/>
      <c r="R18" s="17" t="s">
        <v>88</v>
      </c>
      <c r="S18" s="61">
        <f>SUM(S5:S17)</f>
        <v>162737.509266</v>
      </c>
      <c r="T18" s="61">
        <f>SUM(T5:T17)</f>
        <v>408738.490734</v>
      </c>
    </row>
    <row r="19" spans="1:228" s="36" customFormat="1" ht="18" customHeight="1">
      <c r="A19" s="10" t="s">
        <v>89</v>
      </c>
      <c r="B19" s="20" t="s">
        <v>90</v>
      </c>
      <c r="C19" s="15">
        <f>SUM(C20:C24)</f>
        <v>37155</v>
      </c>
      <c r="D19" s="15">
        <f>SUM(D20:D24)</f>
        <v>41032</v>
      </c>
      <c r="E19" s="15">
        <f>SUM(E20:E24)</f>
        <v>40236</v>
      </c>
      <c r="F19" s="58">
        <f t="shared" si="3"/>
        <v>98.06005069214272</v>
      </c>
      <c r="G19" s="56" t="e">
        <f>E19-#REF!</f>
        <v>#REF!</v>
      </c>
      <c r="H19" s="56">
        <f>SUM(H20:H25)</f>
        <v>280573</v>
      </c>
      <c r="I19" s="56"/>
      <c r="J19" s="56">
        <f t="shared" si="0"/>
        <v>280573</v>
      </c>
      <c r="K19" s="62">
        <f t="shared" si="4"/>
        <v>-85.65934712178293</v>
      </c>
      <c r="L19" s="62" t="e">
        <f t="shared" si="5"/>
        <v>#REF!</v>
      </c>
      <c r="M19" s="17"/>
      <c r="N19" s="17"/>
      <c r="O19" s="17"/>
      <c r="P19" s="17"/>
      <c r="Q19" s="17"/>
      <c r="R19" s="17"/>
      <c r="S19" s="21"/>
      <c r="T19" s="17"/>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row>
    <row r="20" spans="1:228" s="36" customFormat="1" ht="18" customHeight="1">
      <c r="A20" s="10">
        <v>1</v>
      </c>
      <c r="B20" s="20" t="s">
        <v>91</v>
      </c>
      <c r="C20" s="15">
        <v>35408</v>
      </c>
      <c r="D20" s="15">
        <v>36828</v>
      </c>
      <c r="E20" s="15">
        <v>35871</v>
      </c>
      <c r="F20" s="58">
        <f t="shared" si="3"/>
        <v>97.40143369175627</v>
      </c>
      <c r="G20" s="56" t="e">
        <f>E20-#REF!</f>
        <v>#REF!</v>
      </c>
      <c r="H20" s="56">
        <f>'[2]J01-2'!$D$6</f>
        <v>131631</v>
      </c>
      <c r="I20" s="56"/>
      <c r="J20" s="56">
        <f t="shared" si="0"/>
        <v>131631</v>
      </c>
      <c r="K20" s="62">
        <f t="shared" si="4"/>
        <v>-72.74882056658386</v>
      </c>
      <c r="L20" s="62" t="e">
        <f t="shared" si="5"/>
        <v>#REF!</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row>
    <row r="21" spans="1:228" s="36" customFormat="1" ht="18" customHeight="1">
      <c r="A21" s="10">
        <v>2</v>
      </c>
      <c r="B21" s="20" t="s">
        <v>92</v>
      </c>
      <c r="C21" s="15"/>
      <c r="D21" s="15"/>
      <c r="E21" s="15"/>
      <c r="F21" s="58"/>
      <c r="G21" s="56" t="e">
        <f>E21-#REF!</f>
        <v>#REF!</v>
      </c>
      <c r="H21" s="56">
        <f>'[2]J01-2'!$D$12</f>
        <v>0</v>
      </c>
      <c r="I21" s="56"/>
      <c r="J21" s="56">
        <f t="shared" si="0"/>
        <v>0</v>
      </c>
      <c r="K21" s="62" t="e">
        <f t="shared" si="4"/>
        <v>#DIV/0!</v>
      </c>
      <c r="L21" s="62" t="e">
        <f t="shared" si="5"/>
        <v>#REF!</v>
      </c>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row>
    <row r="22" spans="1:228" s="36" customFormat="1" ht="18" customHeight="1">
      <c r="A22" s="10">
        <v>3</v>
      </c>
      <c r="B22" s="20" t="s">
        <v>93</v>
      </c>
      <c r="C22" s="15">
        <v>1667</v>
      </c>
      <c r="D22" s="15">
        <v>2397</v>
      </c>
      <c r="E22" s="15">
        <v>2558</v>
      </c>
      <c r="F22" s="58">
        <f aca="true" t="shared" si="6" ref="F22:F28">E22/D22*100</f>
        <v>106.71672924488944</v>
      </c>
      <c r="G22" s="56" t="e">
        <f>E22-#REF!</f>
        <v>#REF!</v>
      </c>
      <c r="H22" s="56">
        <f>'[3]J01-2'!$D$16</f>
        <v>94496</v>
      </c>
      <c r="I22" s="56"/>
      <c r="J22" s="56">
        <f t="shared" si="0"/>
        <v>94496</v>
      </c>
      <c r="K22" s="62">
        <f t="shared" si="4"/>
        <v>-97.29300711141212</v>
      </c>
      <c r="L22" s="62" t="e">
        <f t="shared" si="5"/>
        <v>#REF!</v>
      </c>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row>
    <row r="23" spans="1:228" s="36" customFormat="1" ht="18" customHeight="1">
      <c r="A23" s="10">
        <v>4</v>
      </c>
      <c r="B23" s="20" t="s">
        <v>94</v>
      </c>
      <c r="C23" s="15">
        <v>80</v>
      </c>
      <c r="D23" s="15">
        <v>1807</v>
      </c>
      <c r="E23" s="15">
        <v>1807</v>
      </c>
      <c r="F23" s="58">
        <f t="shared" si="6"/>
        <v>100</v>
      </c>
      <c r="G23" s="56"/>
      <c r="H23" s="56"/>
      <c r="I23" s="56"/>
      <c r="J23" s="56"/>
      <c r="K23" s="62"/>
      <c r="L23" s="62"/>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row>
    <row r="24" spans="1:228" s="37" customFormat="1" ht="18" customHeight="1">
      <c r="A24" s="10">
        <v>5</v>
      </c>
      <c r="B24" s="20" t="s">
        <v>95</v>
      </c>
      <c r="C24" s="15"/>
      <c r="D24" s="15"/>
      <c r="E24" s="15"/>
      <c r="F24" s="58"/>
      <c r="G24" s="56" t="e">
        <f>E24-#REF!</f>
        <v>#REF!</v>
      </c>
      <c r="H24" s="56">
        <v>54446</v>
      </c>
      <c r="I24" s="56"/>
      <c r="J24" s="56">
        <f>H24-I24</f>
        <v>54446</v>
      </c>
      <c r="K24" s="62">
        <f>(E24/H24-1)*100</f>
        <v>-100</v>
      </c>
      <c r="L24" s="62" t="e">
        <f>(G24/J24-1)*100</f>
        <v>#REF!</v>
      </c>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row>
    <row r="25" spans="1:228" s="37" customFormat="1" ht="18" customHeight="1">
      <c r="A25" s="10" t="s">
        <v>96</v>
      </c>
      <c r="B25" s="23" t="s">
        <v>97</v>
      </c>
      <c r="C25" s="15">
        <f>C26+C27</f>
        <v>8770</v>
      </c>
      <c r="D25" s="15">
        <f>D26+D27</f>
        <v>8704</v>
      </c>
      <c r="E25" s="15">
        <f>E26+E27</f>
        <v>8410</v>
      </c>
      <c r="F25" s="58">
        <f t="shared" si="6"/>
        <v>96.62224264705883</v>
      </c>
      <c r="G25" s="56" t="e">
        <f>E25-#REF!</f>
        <v>#REF!</v>
      </c>
      <c r="H25" s="56"/>
      <c r="I25" s="56"/>
      <c r="J25" s="56">
        <f>H25-I25</f>
        <v>0</v>
      </c>
      <c r="K25" s="62" t="e">
        <f>(E25/H25-1)*100</f>
        <v>#DIV/0!</v>
      </c>
      <c r="L25" s="62" t="e">
        <f>(G25/J25-1)*100</f>
        <v>#REF!</v>
      </c>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row>
    <row r="26" spans="1:228" s="37" customFormat="1" ht="18" customHeight="1">
      <c r="A26" s="10"/>
      <c r="B26" s="10" t="s">
        <v>98</v>
      </c>
      <c r="C26" s="15">
        <v>670</v>
      </c>
      <c r="D26" s="15">
        <v>604</v>
      </c>
      <c r="E26" s="15">
        <v>604</v>
      </c>
      <c r="F26" s="58">
        <f t="shared" si="6"/>
        <v>100</v>
      </c>
      <c r="G26" s="56"/>
      <c r="H26" s="56"/>
      <c r="I26" s="56"/>
      <c r="J26" s="56"/>
      <c r="K26" s="62"/>
      <c r="L26" s="62"/>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row>
    <row r="27" spans="1:12" ht="23.25" customHeight="1">
      <c r="A27" s="10"/>
      <c r="B27" s="10" t="s">
        <v>99</v>
      </c>
      <c r="C27" s="15">
        <v>8100</v>
      </c>
      <c r="D27" s="15">
        <v>8100</v>
      </c>
      <c r="E27" s="15">
        <v>7806</v>
      </c>
      <c r="F27" s="58">
        <f t="shared" si="6"/>
        <v>96.37037037037037</v>
      </c>
      <c r="G27" s="56" t="e">
        <f>E27-#REF!</f>
        <v>#REF!</v>
      </c>
      <c r="H27" s="56" t="e">
        <f>H18+#REF!+H19+H25+#REF!</f>
        <v>#REF!</v>
      </c>
      <c r="I27" s="56">
        <v>317157</v>
      </c>
      <c r="J27" s="56" t="e">
        <f>H27-I27</f>
        <v>#REF!</v>
      </c>
      <c r="K27" s="62" t="e">
        <f>(E27/H27-1)*100</f>
        <v>#REF!</v>
      </c>
      <c r="L27" s="62" t="e">
        <f>(G27/J27-1)*100</f>
        <v>#REF!</v>
      </c>
    </row>
    <row r="28" spans="1:9" s="4" customFormat="1" ht="16.5" customHeight="1">
      <c r="A28" s="10"/>
      <c r="B28" s="24" t="s">
        <v>100</v>
      </c>
      <c r="C28" s="25">
        <f>C18+C19+C25</f>
        <v>56915</v>
      </c>
      <c r="D28" s="25">
        <f>D18+D19+D25</f>
        <v>61255</v>
      </c>
      <c r="E28" s="25">
        <f>E18+E19+E25</f>
        <v>60094</v>
      </c>
      <c r="F28" s="58">
        <f t="shared" si="6"/>
        <v>98.1046445188148</v>
      </c>
      <c r="G28" s="27">
        <v>1076507</v>
      </c>
      <c r="H28" s="28">
        <f>(E28/G28-1)*100</f>
        <v>-94.41768609029016</v>
      </c>
      <c r="I28" s="21"/>
    </row>
    <row r="29" spans="1:2" ht="14.25">
      <c r="A29" s="33" t="s">
        <v>45</v>
      </c>
      <c r="B29" s="34" t="s">
        <v>101</v>
      </c>
    </row>
    <row r="30" ht="14.25">
      <c r="B30" s="34" t="s">
        <v>102</v>
      </c>
    </row>
  </sheetData>
  <sheetProtection/>
  <mergeCells count="1">
    <mergeCell ref="A2:F2"/>
  </mergeCells>
  <printOptions/>
  <pageMargins left="0.75" right="0.75" top="0.98" bottom="0.98" header="0.51" footer="0.51"/>
  <pageSetup fitToHeight="1" fitToWidth="1"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V34"/>
  <sheetViews>
    <sheetView workbookViewId="0" topLeftCell="A10">
      <selection activeCell="I30" sqref="I30"/>
    </sheetView>
  </sheetViews>
  <sheetFormatPr defaultColWidth="8.75390625" defaultRowHeight="14.25"/>
  <cols>
    <col min="1" max="1" width="5.625" style="5" customWidth="1"/>
    <col min="2" max="2" width="29.25390625" style="5" customWidth="1"/>
    <col min="3" max="3" width="14.875" style="5" customWidth="1"/>
    <col min="4" max="4" width="13.75390625" style="5" customWidth="1"/>
    <col min="5" max="5" width="12.625" style="39" customWidth="1"/>
    <col min="6" max="6" width="61.625" style="5" hidden="1" customWidth="1"/>
    <col min="7" max="24" width="9.00390625" style="5" bestFit="1" customWidth="1"/>
    <col min="25" max="216" width="8.75390625" style="5" customWidth="1"/>
    <col min="217" max="247" width="9.00390625" style="5" bestFit="1" customWidth="1"/>
    <col min="248" max="16384" width="8.75390625" style="36" customWidth="1"/>
  </cols>
  <sheetData>
    <row r="1" ht="14.25" customHeight="1">
      <c r="E1" s="40" t="s">
        <v>103</v>
      </c>
    </row>
    <row r="2" spans="1:5" ht="22.5" customHeight="1">
      <c r="A2" s="8" t="s">
        <v>104</v>
      </c>
      <c r="B2" s="8"/>
      <c r="C2" s="8"/>
      <c r="D2" s="8"/>
      <c r="E2" s="41"/>
    </row>
    <row r="3" ht="18" customHeight="1">
      <c r="E3" s="42" t="s">
        <v>2</v>
      </c>
    </row>
    <row r="4" spans="1:5" ht="33" customHeight="1">
      <c r="A4" s="43" t="s">
        <v>3</v>
      </c>
      <c r="B4" s="43" t="s">
        <v>4</v>
      </c>
      <c r="C4" s="11" t="s">
        <v>105</v>
      </c>
      <c r="D4" s="11" t="s">
        <v>106</v>
      </c>
      <c r="E4" s="11" t="s">
        <v>107</v>
      </c>
    </row>
    <row r="5" spans="1:5" ht="18" customHeight="1">
      <c r="A5" s="10" t="s">
        <v>12</v>
      </c>
      <c r="B5" s="19" t="s">
        <v>13</v>
      </c>
      <c r="C5" s="44">
        <f>SUM(C6:C16)</f>
        <v>33561</v>
      </c>
      <c r="D5" s="44">
        <f>SUM(D6:D16)</f>
        <v>35004</v>
      </c>
      <c r="E5" s="45">
        <f aca="true" t="shared" si="0" ref="E5:E10">(D5/C5-1)*100</f>
        <v>4.299633503173328</v>
      </c>
    </row>
    <row r="6" spans="1:5" ht="18" customHeight="1">
      <c r="A6" s="10">
        <v>1</v>
      </c>
      <c r="B6" s="20" t="s">
        <v>14</v>
      </c>
      <c r="C6" s="44">
        <v>18574</v>
      </c>
      <c r="D6" s="46">
        <v>19373</v>
      </c>
      <c r="E6" s="45">
        <f t="shared" si="0"/>
        <v>4.301712070636365</v>
      </c>
    </row>
    <row r="7" spans="1:5" ht="18" customHeight="1">
      <c r="A7" s="10">
        <v>2</v>
      </c>
      <c r="B7" s="20" t="s">
        <v>15</v>
      </c>
      <c r="C7" s="44"/>
      <c r="D7" s="46"/>
      <c r="E7" s="45"/>
    </row>
    <row r="8" spans="1:5" ht="18" customHeight="1">
      <c r="A8" s="10">
        <v>3</v>
      </c>
      <c r="B8" s="20" t="s">
        <v>16</v>
      </c>
      <c r="C8" s="44"/>
      <c r="D8" s="46"/>
      <c r="E8" s="45"/>
    </row>
    <row r="9" spans="1:5" ht="18" customHeight="1">
      <c r="A9" s="10">
        <v>4</v>
      </c>
      <c r="B9" s="20" t="s">
        <v>17</v>
      </c>
      <c r="C9" s="44">
        <v>5924</v>
      </c>
      <c r="D9" s="46">
        <v>6179</v>
      </c>
      <c r="E9" s="45">
        <f t="shared" si="0"/>
        <v>4.304523970290353</v>
      </c>
    </row>
    <row r="10" spans="1:5" ht="18" customHeight="1">
      <c r="A10" s="10">
        <v>5</v>
      </c>
      <c r="B10" s="20" t="s">
        <v>18</v>
      </c>
      <c r="C10" s="44">
        <v>1554</v>
      </c>
      <c r="D10" s="46">
        <v>1621</v>
      </c>
      <c r="E10" s="45">
        <f t="shared" si="0"/>
        <v>4.311454311454321</v>
      </c>
    </row>
    <row r="11" spans="1:5" ht="18" customHeight="1">
      <c r="A11" s="10">
        <v>6</v>
      </c>
      <c r="B11" s="20" t="s">
        <v>19</v>
      </c>
      <c r="C11" s="44"/>
      <c r="D11" s="46"/>
      <c r="E11" s="45"/>
    </row>
    <row r="12" spans="1:5" ht="18" customHeight="1">
      <c r="A12" s="10">
        <v>7</v>
      </c>
      <c r="B12" s="20" t="s">
        <v>20</v>
      </c>
      <c r="C12" s="44"/>
      <c r="D12" s="46"/>
      <c r="E12" s="45"/>
    </row>
    <row r="13" spans="1:5" ht="18" customHeight="1">
      <c r="A13" s="10">
        <v>8</v>
      </c>
      <c r="B13" s="20" t="s">
        <v>21</v>
      </c>
      <c r="C13" s="44">
        <v>847</v>
      </c>
      <c r="D13" s="46">
        <v>883</v>
      </c>
      <c r="E13" s="45">
        <f aca="true" t="shared" si="1" ref="E13:E26">(D13/C13-1)*100</f>
        <v>4.250295159386064</v>
      </c>
    </row>
    <row r="14" spans="1:5" ht="18" customHeight="1">
      <c r="A14" s="10">
        <v>9</v>
      </c>
      <c r="B14" s="20" t="s">
        <v>22</v>
      </c>
      <c r="C14" s="44"/>
      <c r="D14" s="46"/>
      <c r="E14" s="45"/>
    </row>
    <row r="15" spans="1:5" ht="18" customHeight="1">
      <c r="A15" s="10">
        <v>10</v>
      </c>
      <c r="B15" s="20" t="s">
        <v>23</v>
      </c>
      <c r="C15" s="44">
        <v>3305</v>
      </c>
      <c r="D15" s="46">
        <v>3447</v>
      </c>
      <c r="E15" s="45">
        <f t="shared" si="1"/>
        <v>4.296520423600603</v>
      </c>
    </row>
    <row r="16" spans="1:5" ht="18" customHeight="1">
      <c r="A16" s="10">
        <v>11</v>
      </c>
      <c r="B16" s="20" t="s">
        <v>24</v>
      </c>
      <c r="C16" s="11">
        <v>3357</v>
      </c>
      <c r="D16" s="11">
        <v>3501</v>
      </c>
      <c r="E16" s="45">
        <f t="shared" si="1"/>
        <v>4.289544235924936</v>
      </c>
    </row>
    <row r="17" spans="1:5" ht="18" customHeight="1">
      <c r="A17" s="10" t="s">
        <v>26</v>
      </c>
      <c r="B17" s="20" t="s">
        <v>27</v>
      </c>
      <c r="C17" s="44">
        <f>C18</f>
        <v>2310</v>
      </c>
      <c r="D17" s="44">
        <f>D18</f>
        <v>2410</v>
      </c>
      <c r="E17" s="45">
        <f t="shared" si="1"/>
        <v>4.329004329004338</v>
      </c>
    </row>
    <row r="18" spans="1:5" ht="18" customHeight="1">
      <c r="A18" s="10">
        <v>1</v>
      </c>
      <c r="B18" s="20" t="s">
        <v>28</v>
      </c>
      <c r="C18" s="44">
        <f>C19+C20</f>
        <v>2310</v>
      </c>
      <c r="D18" s="44">
        <f>D19+D20</f>
        <v>2410</v>
      </c>
      <c r="E18" s="45">
        <f t="shared" si="1"/>
        <v>4.329004329004338</v>
      </c>
    </row>
    <row r="19" spans="1:5" ht="18" customHeight="1">
      <c r="A19" s="10"/>
      <c r="B19" s="20" t="s">
        <v>29</v>
      </c>
      <c r="C19" s="44">
        <v>1386</v>
      </c>
      <c r="D19" s="46">
        <v>1446</v>
      </c>
      <c r="E19" s="45">
        <f t="shared" si="1"/>
        <v>4.329004329004338</v>
      </c>
    </row>
    <row r="20" spans="1:6" ht="18" customHeight="1">
      <c r="A20" s="10"/>
      <c r="B20" s="20" t="s">
        <v>30</v>
      </c>
      <c r="C20" s="44">
        <v>924</v>
      </c>
      <c r="D20" s="15">
        <v>964</v>
      </c>
      <c r="E20" s="45">
        <f t="shared" si="1"/>
        <v>4.329004329004338</v>
      </c>
      <c r="F20" s="5" t="s">
        <v>108</v>
      </c>
    </row>
    <row r="21" spans="1:5" ht="18" customHeight="1">
      <c r="A21" s="10"/>
      <c r="B21" s="24" t="s">
        <v>31</v>
      </c>
      <c r="C21" s="44">
        <f>C17+C5</f>
        <v>35871</v>
      </c>
      <c r="D21" s="44">
        <f>D17+D5</f>
        <v>37414</v>
      </c>
      <c r="E21" s="45">
        <f t="shared" si="1"/>
        <v>4.301524908700616</v>
      </c>
    </row>
    <row r="22" spans="1:247" ht="18" customHeight="1">
      <c r="A22" s="10" t="s">
        <v>32</v>
      </c>
      <c r="B22" s="20" t="s">
        <v>33</v>
      </c>
      <c r="C22" s="44">
        <f>C23+C24+C28+C29</f>
        <v>24223</v>
      </c>
      <c r="D22" s="44">
        <f>D23+D24+D28+D29</f>
        <v>23793</v>
      </c>
      <c r="E22" s="45">
        <f t="shared" si="1"/>
        <v>-1.7751723568509292</v>
      </c>
      <c r="IK22" s="36"/>
      <c r="IL22" s="36"/>
      <c r="IM22" s="36"/>
    </row>
    <row r="23" spans="1:247" ht="18" customHeight="1">
      <c r="A23" s="10">
        <v>1</v>
      </c>
      <c r="B23" s="47" t="s">
        <v>35</v>
      </c>
      <c r="C23" s="44">
        <v>12087</v>
      </c>
      <c r="D23" s="46">
        <v>11828</v>
      </c>
      <c r="E23" s="45">
        <f t="shared" si="1"/>
        <v>-2.1427980474890362</v>
      </c>
      <c r="IK23" s="36"/>
      <c r="IL23" s="36"/>
      <c r="IM23" s="36"/>
    </row>
    <row r="24" spans="1:247" ht="18" customHeight="1">
      <c r="A24" s="10">
        <v>2</v>
      </c>
      <c r="B24" s="47" t="s">
        <v>36</v>
      </c>
      <c r="C24" s="11">
        <f>C25+C26</f>
        <v>7967</v>
      </c>
      <c r="D24" s="11">
        <f>D25+D26</f>
        <v>7600</v>
      </c>
      <c r="E24" s="45">
        <f t="shared" si="1"/>
        <v>-4.606501820007535</v>
      </c>
      <c r="IK24" s="36"/>
      <c r="IL24" s="36"/>
      <c r="IM24" s="36"/>
    </row>
    <row r="25" spans="1:247" ht="18" customHeight="1">
      <c r="A25" s="10"/>
      <c r="B25" s="47" t="s">
        <v>37</v>
      </c>
      <c r="C25" s="44">
        <v>604</v>
      </c>
      <c r="D25" s="44">
        <v>500</v>
      </c>
      <c r="E25" s="45">
        <f t="shared" si="1"/>
        <v>-17.218543046357617</v>
      </c>
      <c r="IK25" s="36"/>
      <c r="IL25" s="36"/>
      <c r="IM25" s="36"/>
    </row>
    <row r="26" spans="1:247" ht="18" customHeight="1">
      <c r="A26" s="10"/>
      <c r="B26" s="47" t="s">
        <v>38</v>
      </c>
      <c r="C26" s="46">
        <v>7363</v>
      </c>
      <c r="D26" s="15">
        <v>7100</v>
      </c>
      <c r="E26" s="45">
        <f t="shared" si="1"/>
        <v>-3.5719136221648795</v>
      </c>
      <c r="F26" s="48"/>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36"/>
      <c r="HX26" s="36"/>
      <c r="HY26" s="36"/>
      <c r="HZ26" s="36"/>
      <c r="IA26" s="36"/>
      <c r="IB26" s="36"/>
      <c r="IC26" s="36"/>
      <c r="ID26" s="36"/>
      <c r="IE26" s="36"/>
      <c r="IF26" s="36"/>
      <c r="IG26" s="36"/>
      <c r="IH26" s="36"/>
      <c r="II26" s="36"/>
      <c r="IJ26" s="36"/>
      <c r="IK26" s="36"/>
      <c r="IL26" s="36"/>
      <c r="IM26" s="36"/>
    </row>
    <row r="27" spans="1:247" ht="18" customHeight="1">
      <c r="A27" s="10">
        <v>3</v>
      </c>
      <c r="B27" s="47" t="s">
        <v>39</v>
      </c>
      <c r="C27" s="44"/>
      <c r="D27" s="46"/>
      <c r="E27" s="45"/>
      <c r="IK27" s="36"/>
      <c r="IL27" s="36"/>
      <c r="IM27" s="36"/>
    </row>
    <row r="28" spans="1:247" ht="18" customHeight="1">
      <c r="A28" s="10">
        <v>4</v>
      </c>
      <c r="B28" s="47" t="s">
        <v>40</v>
      </c>
      <c r="C28" s="44">
        <v>1919</v>
      </c>
      <c r="D28" s="46">
        <v>2558</v>
      </c>
      <c r="E28" s="45">
        <f>(D28/C28-1)*100</f>
        <v>33.29859301719647</v>
      </c>
      <c r="IK28" s="36"/>
      <c r="IL28" s="36"/>
      <c r="IM28" s="36"/>
    </row>
    <row r="29" spans="1:247" ht="18" customHeight="1">
      <c r="A29" s="10">
        <v>5</v>
      </c>
      <c r="B29" s="47" t="s">
        <v>41</v>
      </c>
      <c r="C29" s="44">
        <v>2250</v>
      </c>
      <c r="D29" s="46">
        <v>1807</v>
      </c>
      <c r="E29" s="45">
        <f>(D29/C29-1)*100</f>
        <v>-19.68888888888889</v>
      </c>
      <c r="IK29" s="36"/>
      <c r="IL29" s="36"/>
      <c r="IM29" s="36"/>
    </row>
    <row r="30" spans="1:247" ht="19.5" customHeight="1">
      <c r="A30" s="10"/>
      <c r="B30" s="24" t="s">
        <v>42</v>
      </c>
      <c r="C30" s="44">
        <f>C21+C22</f>
        <v>60094</v>
      </c>
      <c r="D30" s="44">
        <f>D21+D22</f>
        <v>61207</v>
      </c>
      <c r="E30" s="45">
        <f>(D30/C30-1)*100</f>
        <v>1.852098379205902</v>
      </c>
      <c r="IK30" s="36"/>
      <c r="IL30" s="36"/>
      <c r="IM30" s="36"/>
    </row>
    <row r="31" spans="1:5" ht="33" customHeight="1">
      <c r="A31" s="49"/>
      <c r="B31" s="49"/>
      <c r="C31" s="49"/>
      <c r="D31" s="49"/>
      <c r="E31" s="49"/>
    </row>
    <row r="32" spans="1:256" s="38" customFormat="1" ht="14.25">
      <c r="A32" s="33" t="s">
        <v>45</v>
      </c>
      <c r="B32" s="34" t="s">
        <v>46</v>
      </c>
      <c r="C32" s="3"/>
      <c r="D32" s="3"/>
      <c r="E32" s="50"/>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7"/>
      <c r="IO32" s="37"/>
      <c r="IP32" s="37"/>
      <c r="IQ32" s="37"/>
      <c r="IR32" s="37"/>
      <c r="IS32" s="37"/>
      <c r="IT32" s="37"/>
      <c r="IU32" s="37"/>
      <c r="IV32" s="37"/>
    </row>
    <row r="33" spans="1:256" s="38" customFormat="1" ht="14.25">
      <c r="A33" s="35"/>
      <c r="B33" s="34" t="s">
        <v>47</v>
      </c>
      <c r="C33" s="3"/>
      <c r="D33" s="3"/>
      <c r="E33" s="50"/>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7"/>
      <c r="IO33" s="37"/>
      <c r="IP33" s="37"/>
      <c r="IQ33" s="37"/>
      <c r="IR33" s="37"/>
      <c r="IS33" s="37"/>
      <c r="IT33" s="37"/>
      <c r="IU33" s="37"/>
      <c r="IV33" s="37"/>
    </row>
    <row r="34" spans="1:256" s="38" customFormat="1" ht="14.25">
      <c r="A34" s="35"/>
      <c r="B34" s="34" t="s">
        <v>48</v>
      </c>
      <c r="C34" s="3"/>
      <c r="D34" s="3"/>
      <c r="E34" s="50"/>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7"/>
      <c r="IO34" s="37"/>
      <c r="IP34" s="37"/>
      <c r="IQ34" s="37"/>
      <c r="IR34" s="37"/>
      <c r="IS34" s="37"/>
      <c r="IT34" s="37"/>
      <c r="IU34" s="37"/>
      <c r="IV34" s="37"/>
    </row>
  </sheetData>
  <sheetProtection/>
  <mergeCells count="1">
    <mergeCell ref="A2:E2"/>
  </mergeCells>
  <printOptions/>
  <pageMargins left="0.75" right="0.75"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U31"/>
  <sheetViews>
    <sheetView tabSelected="1" workbookViewId="0" topLeftCell="A7">
      <selection activeCell="D23" sqref="D23"/>
    </sheetView>
  </sheetViews>
  <sheetFormatPr defaultColWidth="9.00390625" defaultRowHeight="14.25"/>
  <cols>
    <col min="1" max="1" width="7.375" style="5" customWidth="1"/>
    <col min="2" max="2" width="27.25390625" style="3" customWidth="1"/>
    <col min="3" max="3" width="15.125" style="3" customWidth="1"/>
    <col min="4" max="4" width="14.00390625" style="5" customWidth="1"/>
    <col min="5" max="5" width="13.125" style="6" customWidth="1"/>
    <col min="6" max="6" width="12.625" style="5" hidden="1" customWidth="1"/>
    <col min="7" max="7" width="13.75390625" style="5" hidden="1" customWidth="1"/>
    <col min="8" max="10" width="9.00390625" style="5" hidden="1" customWidth="1"/>
    <col min="11" max="16384" width="9.00390625" style="5" customWidth="1"/>
  </cols>
  <sheetData>
    <row r="1" ht="14.25" customHeight="1">
      <c r="E1" s="7" t="s">
        <v>109</v>
      </c>
    </row>
    <row r="2" spans="1:5" ht="21.75" customHeight="1">
      <c r="A2" s="8" t="s">
        <v>110</v>
      </c>
      <c r="B2" s="8"/>
      <c r="C2" s="8"/>
      <c r="D2" s="8"/>
      <c r="E2" s="9"/>
    </row>
    <row r="3" ht="18" customHeight="1">
      <c r="E3" s="7" t="s">
        <v>2</v>
      </c>
    </row>
    <row r="4" spans="1:5" ht="33" customHeight="1">
      <c r="A4" s="10" t="s">
        <v>3</v>
      </c>
      <c r="B4" s="10" t="s">
        <v>51</v>
      </c>
      <c r="C4" s="11" t="s">
        <v>105</v>
      </c>
      <c r="D4" s="12" t="s">
        <v>106</v>
      </c>
      <c r="E4" s="13" t="s">
        <v>107</v>
      </c>
    </row>
    <row r="5" spans="1:229" s="1" customFormat="1" ht="18" customHeight="1">
      <c r="A5" s="10" t="s">
        <v>12</v>
      </c>
      <c r="B5" s="14" t="s">
        <v>60</v>
      </c>
      <c r="C5" s="15">
        <v>2983</v>
      </c>
      <c r="D5" s="15">
        <v>2888</v>
      </c>
      <c r="E5" s="16">
        <f>(D5/C5-1)*100</f>
        <v>-3.1847133757961776</v>
      </c>
      <c r="F5" s="17" t="s">
        <v>60</v>
      </c>
      <c r="G5" s="18">
        <v>806.512854</v>
      </c>
      <c r="H5" s="17"/>
      <c r="I5" s="17">
        <v>62218</v>
      </c>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row>
    <row r="6" spans="1:229" s="1" customFormat="1" ht="18" customHeight="1">
      <c r="A6" s="10" t="s">
        <v>26</v>
      </c>
      <c r="B6" s="14" t="s">
        <v>61</v>
      </c>
      <c r="C6" s="15">
        <v>100</v>
      </c>
      <c r="D6" s="15">
        <v>80</v>
      </c>
      <c r="E6" s="16">
        <f>(D6/C6-1)*100</f>
        <v>-19.999999999999996</v>
      </c>
      <c r="F6" s="17" t="s">
        <v>65</v>
      </c>
      <c r="G6" s="18">
        <v>4.218699999999998</v>
      </c>
      <c r="H6" s="17"/>
      <c r="I6" s="17">
        <v>40180</v>
      </c>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row>
    <row r="7" spans="1:229" s="1" customFormat="1" ht="18" customHeight="1">
      <c r="A7" s="10" t="s">
        <v>32</v>
      </c>
      <c r="B7" s="14" t="s">
        <v>62</v>
      </c>
      <c r="C7" s="15">
        <v>5089</v>
      </c>
      <c r="D7" s="15">
        <v>5044</v>
      </c>
      <c r="E7" s="16">
        <f>(D7/C7-1)*100</f>
        <v>-0.884260168991946</v>
      </c>
      <c r="F7" s="17" t="s">
        <v>67</v>
      </c>
      <c r="G7" s="18">
        <v>-32</v>
      </c>
      <c r="H7" s="17"/>
      <c r="I7" s="17">
        <v>148545</v>
      </c>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row>
    <row r="8" spans="1:229" s="1" customFormat="1" ht="18" customHeight="1">
      <c r="A8" s="10" t="s">
        <v>63</v>
      </c>
      <c r="B8" s="14" t="s">
        <v>64</v>
      </c>
      <c r="C8" s="15"/>
      <c r="D8" s="15"/>
      <c r="E8" s="16"/>
      <c r="F8" s="17" t="s">
        <v>72</v>
      </c>
      <c r="G8" s="18">
        <v>0</v>
      </c>
      <c r="H8" s="17"/>
      <c r="I8" s="17">
        <v>8416</v>
      </c>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row>
    <row r="9" spans="1:229" s="1" customFormat="1" ht="18" customHeight="1">
      <c r="A9" s="10" t="s">
        <v>66</v>
      </c>
      <c r="B9" s="14" t="s">
        <v>67</v>
      </c>
      <c r="C9" s="15">
        <v>1016</v>
      </c>
      <c r="D9" s="15">
        <v>1115</v>
      </c>
      <c r="E9" s="16">
        <f>(D9/C9-1)*100</f>
        <v>9.744094488188981</v>
      </c>
      <c r="F9" s="17" t="s">
        <v>74</v>
      </c>
      <c r="G9" s="18">
        <v>0</v>
      </c>
      <c r="H9" s="17"/>
      <c r="I9" s="17">
        <v>60958</v>
      </c>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row>
    <row r="10" spans="1:229" s="1" customFormat="1" ht="18" customHeight="1">
      <c r="A10" s="10" t="s">
        <v>68</v>
      </c>
      <c r="B10" s="14" t="s">
        <v>69</v>
      </c>
      <c r="C10" s="15">
        <v>7</v>
      </c>
      <c r="D10" s="15">
        <v>10</v>
      </c>
      <c r="E10" s="16">
        <f>(D10/C10-1)*100</f>
        <v>42.85714285714286</v>
      </c>
      <c r="F10" s="17" t="s">
        <v>111</v>
      </c>
      <c r="G10" s="18">
        <v>-0.13</v>
      </c>
      <c r="H10" s="17"/>
      <c r="I10" s="17">
        <v>27065</v>
      </c>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row>
    <row r="11" spans="1:229" s="1" customFormat="1" ht="18" customHeight="1">
      <c r="A11" s="10" t="s">
        <v>71</v>
      </c>
      <c r="B11" s="14" t="s">
        <v>72</v>
      </c>
      <c r="C11" s="15">
        <v>1370</v>
      </c>
      <c r="D11" s="15">
        <v>1166</v>
      </c>
      <c r="E11" s="16">
        <f>(D11/C11-1)*100</f>
        <v>-14.890510948905112</v>
      </c>
      <c r="F11" s="17" t="s">
        <v>112</v>
      </c>
      <c r="G11" s="18"/>
      <c r="H11" s="17"/>
      <c r="I11" s="17">
        <v>100546</v>
      </c>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row>
    <row r="12" spans="1:229" s="1" customFormat="1" ht="18" customHeight="1">
      <c r="A12" s="10" t="s">
        <v>73</v>
      </c>
      <c r="B12" s="14" t="s">
        <v>74</v>
      </c>
      <c r="C12" s="15">
        <v>305</v>
      </c>
      <c r="D12" s="15">
        <v>297</v>
      </c>
      <c r="E12" s="16">
        <f>(D12/C12-1)*100</f>
        <v>-2.622950819672132</v>
      </c>
      <c r="F12" s="17" t="s">
        <v>113</v>
      </c>
      <c r="G12" s="18">
        <v>2182.5299999999997</v>
      </c>
      <c r="H12" s="17"/>
      <c r="I12" s="17">
        <v>25144</v>
      </c>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row>
    <row r="13" spans="1:229" s="1" customFormat="1" ht="18" customHeight="1">
      <c r="A13" s="10" t="s">
        <v>76</v>
      </c>
      <c r="B13" s="19" t="s">
        <v>77</v>
      </c>
      <c r="C13" s="15"/>
      <c r="D13" s="15"/>
      <c r="E13" s="16"/>
      <c r="F13" s="17"/>
      <c r="G13" s="17"/>
      <c r="H13" s="17"/>
      <c r="I13" s="17">
        <v>5690</v>
      </c>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row>
    <row r="14" spans="1:229" s="1" customFormat="1" ht="18" customHeight="1">
      <c r="A14" s="10" t="s">
        <v>79</v>
      </c>
      <c r="B14" s="19" t="s">
        <v>80</v>
      </c>
      <c r="C14" s="15"/>
      <c r="D14" s="15"/>
      <c r="E14" s="16"/>
      <c r="F14" s="17"/>
      <c r="G14" s="17"/>
      <c r="H14" s="17"/>
      <c r="I14" s="17">
        <v>1494</v>
      </c>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row>
    <row r="15" spans="1:229" s="1" customFormat="1" ht="18" customHeight="1">
      <c r="A15" s="10" t="s">
        <v>81</v>
      </c>
      <c r="B15" s="19" t="s">
        <v>82</v>
      </c>
      <c r="C15" s="15">
        <v>578</v>
      </c>
      <c r="D15" s="15">
        <v>600</v>
      </c>
      <c r="E15" s="16">
        <f aca="true" t="shared" si="0" ref="E15:E20">(D15/C15-1)*100</f>
        <v>3.806228373702414</v>
      </c>
      <c r="F15" s="17"/>
      <c r="G15" s="17"/>
      <c r="H15" s="17"/>
      <c r="I15" s="17">
        <v>21437</v>
      </c>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row>
    <row r="16" spans="1:229" s="1" customFormat="1" ht="18" customHeight="1">
      <c r="A16" s="10" t="s">
        <v>83</v>
      </c>
      <c r="B16" s="14" t="s">
        <v>84</v>
      </c>
      <c r="C16" s="15"/>
      <c r="D16" s="15">
        <v>300</v>
      </c>
      <c r="E16" s="16"/>
      <c r="F16" s="17"/>
      <c r="G16" s="17"/>
      <c r="H16" s="17"/>
      <c r="I16" s="17">
        <v>0</v>
      </c>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row>
    <row r="17" spans="1:229" s="1" customFormat="1" ht="18" customHeight="1">
      <c r="A17" s="10" t="s">
        <v>85</v>
      </c>
      <c r="B17" s="14" t="s">
        <v>86</v>
      </c>
      <c r="C17" s="15"/>
      <c r="D17" s="15"/>
      <c r="E17" s="16"/>
      <c r="F17" s="17"/>
      <c r="G17" s="17"/>
      <c r="H17" s="17"/>
      <c r="I17" s="17">
        <v>472</v>
      </c>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row>
    <row r="18" spans="1:229" s="1" customFormat="1" ht="18" customHeight="1">
      <c r="A18" s="10"/>
      <c r="B18" s="10" t="s">
        <v>87</v>
      </c>
      <c r="C18" s="15">
        <f>SUM(C5:C17)</f>
        <v>11448</v>
      </c>
      <c r="D18" s="15">
        <f>SUM(D5:D17)</f>
        <v>11500</v>
      </c>
      <c r="E18" s="16">
        <f t="shared" si="0"/>
        <v>0.4542278127183774</v>
      </c>
      <c r="F18" s="17">
        <v>694177</v>
      </c>
      <c r="G18" s="17"/>
      <c r="H18" s="17"/>
      <c r="I18" s="17">
        <v>559362</v>
      </c>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row>
    <row r="19" spans="1:229" ht="18" customHeight="1">
      <c r="A19" s="10" t="s">
        <v>89</v>
      </c>
      <c r="B19" s="20" t="s">
        <v>90</v>
      </c>
      <c r="C19" s="15">
        <f>SUM(C20:C24)</f>
        <v>40236</v>
      </c>
      <c r="D19" s="15">
        <f>SUM(D20:D24)</f>
        <v>41774</v>
      </c>
      <c r="E19" s="16">
        <f t="shared" si="0"/>
        <v>3.8224475593995333</v>
      </c>
      <c r="F19" s="17">
        <v>280787.5</v>
      </c>
      <c r="G19" s="21"/>
      <c r="H19" s="21"/>
      <c r="I19" s="21">
        <v>280788.44999999995</v>
      </c>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36"/>
    </row>
    <row r="20" spans="1:229" ht="18" customHeight="1">
      <c r="A20" s="10">
        <v>1</v>
      </c>
      <c r="B20" s="20" t="s">
        <v>91</v>
      </c>
      <c r="C20" s="15">
        <v>35871</v>
      </c>
      <c r="D20" s="15">
        <v>37414</v>
      </c>
      <c r="E20" s="16">
        <f t="shared" si="0"/>
        <v>4.301524908700616</v>
      </c>
      <c r="F20" s="17">
        <v>149317.5</v>
      </c>
      <c r="G20" s="21"/>
      <c r="H20" s="21"/>
      <c r="I20" s="21">
        <v>149317.5</v>
      </c>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36"/>
    </row>
    <row r="21" spans="1:229" ht="18" customHeight="1">
      <c r="A21" s="10">
        <v>2</v>
      </c>
      <c r="B21" s="20" t="s">
        <v>92</v>
      </c>
      <c r="C21" s="15"/>
      <c r="D21" s="15"/>
      <c r="E21" s="16"/>
      <c r="F21" s="17">
        <v>0</v>
      </c>
      <c r="G21" s="21"/>
      <c r="H21" s="21"/>
      <c r="I21" s="21">
        <v>0</v>
      </c>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36"/>
    </row>
    <row r="22" spans="1:229" ht="18" customHeight="1">
      <c r="A22" s="10">
        <v>3</v>
      </c>
      <c r="B22" s="20" t="s">
        <v>93</v>
      </c>
      <c r="C22" s="15">
        <v>2558</v>
      </c>
      <c r="D22" s="15">
        <v>2886</v>
      </c>
      <c r="E22" s="16">
        <f aca="true" t="shared" si="1" ref="E22:E28">(D22/C22-1)*100</f>
        <v>12.822517591868653</v>
      </c>
      <c r="F22" s="17">
        <v>70000</v>
      </c>
      <c r="G22" s="21"/>
      <c r="H22" s="21"/>
      <c r="I22" s="21">
        <v>70000</v>
      </c>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36"/>
    </row>
    <row r="23" spans="1:229" s="2" customFormat="1" ht="18" customHeight="1">
      <c r="A23" s="10">
        <v>4</v>
      </c>
      <c r="B23" s="20" t="s">
        <v>94</v>
      </c>
      <c r="C23" s="15">
        <v>1807</v>
      </c>
      <c r="D23" s="15">
        <v>1474</v>
      </c>
      <c r="E23" s="16">
        <f t="shared" si="1"/>
        <v>-18.428334255672386</v>
      </c>
      <c r="F23" s="17"/>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36"/>
    </row>
    <row r="24" spans="1:229" s="3" customFormat="1" ht="18" customHeight="1">
      <c r="A24" s="10">
        <v>5</v>
      </c>
      <c r="B24" s="20" t="s">
        <v>95</v>
      </c>
      <c r="C24" s="22"/>
      <c r="D24" s="15"/>
      <c r="E24" s="16"/>
      <c r="F24" s="17">
        <v>61470</v>
      </c>
      <c r="G24" s="17"/>
      <c r="H24" s="17"/>
      <c r="I24" s="17">
        <v>61470.94999999995</v>
      </c>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37"/>
    </row>
    <row r="25" spans="1:229" s="3" customFormat="1" ht="18" customHeight="1">
      <c r="A25" s="10" t="s">
        <v>96</v>
      </c>
      <c r="B25" s="23" t="s">
        <v>97</v>
      </c>
      <c r="C25" s="15">
        <f>C26+C27</f>
        <v>8410</v>
      </c>
      <c r="D25" s="15">
        <v>7933</v>
      </c>
      <c r="E25" s="16">
        <f t="shared" si="1"/>
        <v>-5.671819262782407</v>
      </c>
      <c r="F25" s="17">
        <v>0</v>
      </c>
      <c r="G25" s="17"/>
      <c r="H25" s="17"/>
      <c r="I25" s="17">
        <v>134816</v>
      </c>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37"/>
    </row>
    <row r="26" spans="1:229" s="3" customFormat="1" ht="18" customHeight="1">
      <c r="A26" s="10"/>
      <c r="B26" s="10" t="s">
        <v>98</v>
      </c>
      <c r="C26" s="15">
        <v>604</v>
      </c>
      <c r="D26" s="15">
        <v>500</v>
      </c>
      <c r="E26" s="16">
        <f t="shared" si="1"/>
        <v>-17.218543046357617</v>
      </c>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37"/>
    </row>
    <row r="27" spans="1:9" ht="16.5" customHeight="1">
      <c r="A27" s="10"/>
      <c r="B27" s="10" t="s">
        <v>99</v>
      </c>
      <c r="C27" s="15">
        <v>7806</v>
      </c>
      <c r="D27" s="15">
        <v>7433</v>
      </c>
      <c r="E27" s="16">
        <f t="shared" si="1"/>
        <v>-4.7783756085062805</v>
      </c>
      <c r="F27" s="17">
        <v>1002964.5</v>
      </c>
      <c r="I27" s="5">
        <v>1002966.45</v>
      </c>
    </row>
    <row r="28" spans="1:9" s="4" customFormat="1" ht="16.5" customHeight="1">
      <c r="A28" s="10"/>
      <c r="B28" s="24" t="s">
        <v>100</v>
      </c>
      <c r="C28" s="25">
        <f>C18+C19+C25</f>
        <v>60094</v>
      </c>
      <c r="D28" s="25">
        <f>D18+D19+D25</f>
        <v>61207</v>
      </c>
      <c r="E28" s="16">
        <f t="shared" si="1"/>
        <v>1.852098379205902</v>
      </c>
      <c r="F28" s="26">
        <f>F18+F19+F25</f>
        <v>974964.5</v>
      </c>
      <c r="G28" s="27">
        <v>1076507</v>
      </c>
      <c r="H28" s="28">
        <f>(E28/G28-1)*100</f>
        <v>-99.99982795296461</v>
      </c>
      <c r="I28" s="21"/>
    </row>
    <row r="29" spans="1:9" s="4" customFormat="1" ht="16.5" customHeight="1">
      <c r="A29" s="29"/>
      <c r="B29" s="30"/>
      <c r="C29" s="31"/>
      <c r="D29" s="31"/>
      <c r="E29" s="31"/>
      <c r="F29" s="31"/>
      <c r="G29" s="32"/>
      <c r="H29" s="28"/>
      <c r="I29" s="21"/>
    </row>
    <row r="30" spans="1:2" ht="14.25">
      <c r="A30" s="33" t="s">
        <v>45</v>
      </c>
      <c r="B30" s="34" t="s">
        <v>101</v>
      </c>
    </row>
    <row r="31" spans="1:2" ht="14.25">
      <c r="A31" s="35"/>
      <c r="B31" s="34" t="s">
        <v>102</v>
      </c>
    </row>
  </sheetData>
  <sheetProtection/>
  <mergeCells count="1">
    <mergeCell ref="A2:E2"/>
  </mergeCells>
  <printOptions/>
  <pageMargins left="0.75" right="0.75"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2020-12-16T06:17:29Z</cp:lastPrinted>
  <dcterms:created xsi:type="dcterms:W3CDTF">2018-12-21T01:36:53Z</dcterms:created>
  <dcterms:modified xsi:type="dcterms:W3CDTF">2021-02-22T00:43:21Z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