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91" activeTab="7"/>
  </bookViews>
  <sheets>
    <sheet name="2020全区收" sheetId="1" r:id="rId1"/>
    <sheet name="2020全区支" sheetId="2" r:id="rId2"/>
    <sheet name="2021全区收" sheetId="3" r:id="rId3"/>
    <sheet name="2021全区支" sheetId="4" r:id="rId4"/>
    <sheet name="2020北仑收" sheetId="5" r:id="rId5"/>
    <sheet name="2020北仑支" sheetId="6" r:id="rId6"/>
    <sheet name="2021北仑收" sheetId="7" r:id="rId7"/>
    <sheet name="2021北仑支" sheetId="8" r:id="rId8"/>
  </sheets>
  <externalReferences>
    <externalReference r:id="rId11"/>
  </externalReferences>
  <definedNames>
    <definedName name="_xlnm.Print_Area" localSheetId="0">'2020全区收'!$A$1:$F$33</definedName>
    <definedName name="_xlnm.Print_Area" localSheetId="1">'2020全区支'!$A$1:$F$28</definedName>
    <definedName name="_xlnm.Print_Area" localSheetId="2">'2021全区收'!$A$1:$E$33</definedName>
    <definedName name="_xlnm.Print_Area" localSheetId="3">'2021全区支'!$A$1:$E$28</definedName>
    <definedName name="_xlnm.Print_Area" localSheetId="4">'2020北仑收'!$A$1:$F$33</definedName>
    <definedName name="_xlnm.Print_Area" localSheetId="5">'2020北仑支'!$A$1:$F$28</definedName>
    <definedName name="_xlnm.Print_Area" localSheetId="6">'2021北仑收'!$A$1:$E$33</definedName>
    <definedName name="_xlnm.Print_Area" localSheetId="7">'2021北仑支'!$A$1:$E$28</definedName>
  </definedNames>
  <calcPr fullCalcOnLoad="1"/>
</workbook>
</file>

<file path=xl/sharedStrings.xml><?xml version="1.0" encoding="utf-8"?>
<sst xmlns="http://schemas.openxmlformats.org/spreadsheetml/2006/main" count="382" uniqueCount="121">
  <si>
    <t>表25</t>
  </si>
  <si>
    <t>2020年北仑全区国有资本经营预算收入执行情况表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</si>
  <si>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单位：万元</t>
    </r>
  </si>
  <si>
    <t>序号</t>
  </si>
  <si>
    <t>项   目</t>
  </si>
  <si>
    <t>2020年年初预算数</t>
  </si>
  <si>
    <t>2020年调整预算数</t>
  </si>
  <si>
    <t>2020年执行数</t>
  </si>
  <si>
    <t>为调整预算数%</t>
  </si>
  <si>
    <t>决算数</t>
  </si>
  <si>
    <t>一</t>
  </si>
  <si>
    <t>本级收入</t>
  </si>
  <si>
    <t>（一）</t>
  </si>
  <si>
    <t>利润收入</t>
  </si>
  <si>
    <t>电力企业利润收入</t>
  </si>
  <si>
    <t>钢铁企业利润收入</t>
  </si>
  <si>
    <t>运输企业利润收入</t>
  </si>
  <si>
    <t>机械企业利润收入</t>
  </si>
  <si>
    <t>投资服务企业利润收入</t>
  </si>
  <si>
    <t>贸易企业利润收入</t>
  </si>
  <si>
    <t>建筑施工企业利润收入</t>
  </si>
  <si>
    <t>教育文化广播企业利润收入</t>
  </si>
  <si>
    <t>金融企业利润收入</t>
  </si>
  <si>
    <t>其他国有资本经营预算企业利润收入</t>
  </si>
  <si>
    <t>（二）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</si>
  <si>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</si>
  <si>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</si>
  <si>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</si>
  <si>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</si>
  <si>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（三）</t>
  </si>
  <si>
    <t>产权转让收入</t>
  </si>
  <si>
    <t>其他国有股减持收入</t>
  </si>
  <si>
    <t>国有股权、股份转让收入</t>
  </si>
  <si>
    <t>国有独资企业产权转让收入</t>
  </si>
  <si>
    <t>其他国有资本经营预算企业产权转让收入</t>
  </si>
  <si>
    <t>（四）</t>
  </si>
  <si>
    <t>清算收入</t>
  </si>
  <si>
    <t>国有股权、股份清算收入</t>
  </si>
  <si>
    <t>国有独资企业清算收入</t>
  </si>
  <si>
    <t>其他国有资本经营预算企业清算收入</t>
  </si>
  <si>
    <t>（五）</t>
  </si>
  <si>
    <t>其他国有资本经营预算收入</t>
  </si>
  <si>
    <t>二</t>
  </si>
  <si>
    <t>国有资本经营预算转移支付收入</t>
  </si>
  <si>
    <t>三</t>
  </si>
  <si>
    <t>使用结转资金</t>
  </si>
  <si>
    <t>合   计</t>
  </si>
  <si>
    <t>表26</t>
  </si>
  <si>
    <t xml:space="preserve">   2020年北仑全区国有资本经营预算支出执行情况表</t>
  </si>
  <si>
    <r>
      <t xml:space="preserve">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单位：万元</t>
    </r>
  </si>
  <si>
    <t>本级支出</t>
  </si>
  <si>
    <t>解决历史遗留问题及改革成本支出</t>
  </si>
  <si>
    <t>国有企业办职教幼教补助支出</t>
  </si>
  <si>
    <t>国有企业退休人员社会化管理补助支出</t>
  </si>
  <si>
    <t>国有企业改革成本支出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</si>
  <si>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</si>
  <si>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</si>
  <si>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</si>
  <si>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</si>
  <si>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</si>
  <si>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</si>
  <si>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</si>
  <si>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</si>
  <si>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</si>
  <si>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</si>
  <si>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</si>
  <si>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</si>
  <si>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</si>
  <si>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其他国有资本经营预算支出</t>
  </si>
  <si>
    <t>国有资本经营预算转移支付支出</t>
  </si>
  <si>
    <t>调出资金</t>
  </si>
  <si>
    <t>四</t>
  </si>
  <si>
    <t>结转下年</t>
  </si>
  <si>
    <t>支出合计</t>
  </si>
  <si>
    <t>表27</t>
  </si>
  <si>
    <t>2021年北仑全区国有资本经营预算收入表</t>
  </si>
  <si>
    <t>单位：万元</t>
  </si>
  <si>
    <t>2021年预算数</t>
  </si>
  <si>
    <t>比上年增长%</t>
  </si>
  <si>
    <t>表28</t>
  </si>
  <si>
    <t>2021年北仑全区国有资本经营预算支出表</t>
  </si>
  <si>
    <t>表29</t>
  </si>
  <si>
    <t>2020年北仑区区级国有资本经营预算收入执行情况表</t>
  </si>
  <si>
    <t>一、本级收入</t>
  </si>
  <si>
    <t>（一）利润收入</t>
  </si>
  <si>
    <t xml:space="preserve">    电力企业利润收入</t>
  </si>
  <si>
    <t xml:space="preserve">    钢铁企业利润收入</t>
  </si>
  <si>
    <t xml:space="preserve">    运输企业利润收入</t>
  </si>
  <si>
    <t xml:space="preserve">    房地产企业利润收入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</si>
  <si>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</si>
  <si>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</si>
  <si>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</si>
  <si>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教育文化广播企业利润收入</t>
  </si>
  <si>
    <t xml:space="preserve">    医药企业利润收入</t>
  </si>
  <si>
    <t xml:space="preserve">    机关社团所属企业利润收入</t>
  </si>
  <si>
    <t xml:space="preserve">    农林牧渔企业利润收入</t>
  </si>
  <si>
    <t xml:space="preserve">     其他国有资本经营预算企业利润收入</t>
  </si>
  <si>
    <t>（二）股利、股息收入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</si>
  <si>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</si>
  <si>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</si>
  <si>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</si>
  <si>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（三）产权转让收入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</si>
  <si>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</si>
  <si>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</si>
  <si>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</si>
  <si>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（四）清算收入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</si>
  <si>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</si>
  <si>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</si>
  <si>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</si>
  <si>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（五）其他国有资本经营收入</t>
  </si>
  <si>
    <t>二、国有资本经营预算转移支付收入</t>
  </si>
  <si>
    <t>三、使用结转资金</t>
  </si>
  <si>
    <t>收入合计</t>
  </si>
  <si>
    <t>表30</t>
  </si>
  <si>
    <t xml:space="preserve">   2020年北仑区区级国有资本经营预算支出执行情况表</t>
  </si>
  <si>
    <t>表31</t>
  </si>
  <si>
    <t>2021年北仑区区级国有资本经营预算收入表</t>
  </si>
  <si>
    <t>项目</t>
  </si>
  <si>
    <t>投控公司</t>
  </si>
  <si>
    <t>表32</t>
  </si>
  <si>
    <t>2021年北仑区区级国有资本经营预算支出表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</si>
</sst>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_ * #,##0_ ;_ * \-#,##0_ ;_ * &quot;-&quot;??_ ;_ @_ "/>
    <numFmt numFmtId="179" formatCode="0.0%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</cellStyleXfs>
  <cellXfs count="4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1" fillId="0" borderId="10" xfId="16" applyNumberFormat="1" applyFont="1" applyBorder="1" applyAlignment="1">
      <alignment vertical="center"/>
      <protection/>
    </xf>
    <xf numFmtId="178" fontId="0" fillId="0" borderId="10" xfId="23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justify" vertical="center" wrapText="1"/>
    </xf>
    <xf numFmtId="176" fontId="1" fillId="0" borderId="10" xfId="64" applyNumberFormat="1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horizontal="justify" vertical="center" wrapText="1"/>
    </xf>
    <xf numFmtId="176" fontId="0" fillId="0" borderId="10" xfId="0" applyNumberFormat="1" applyBorder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 horizontal="center"/>
    </xf>
    <xf numFmtId="176" fontId="1" fillId="0" borderId="10" xfId="16" applyNumberFormat="1" applyFont="1" applyBorder="1" applyAlignment="1">
      <alignment horizontal="center" vertical="center"/>
      <protection/>
    </xf>
    <xf numFmtId="179" fontId="0" fillId="0" borderId="0" xfId="26" applyNumberFormat="1" applyAlignment="1">
      <alignment vertical="center"/>
    </xf>
    <xf numFmtId="176" fontId="0" fillId="0" borderId="0" xfId="0" applyNumberFormat="1" applyFont="1" applyFill="1" applyAlignment="1">
      <alignment/>
    </xf>
    <xf numFmtId="177" fontId="0" fillId="0" borderId="11" xfId="0" applyNumberFormat="1" applyFont="1" applyBorder="1" applyAlignment="1">
      <alignment/>
    </xf>
    <xf numFmtId="176" fontId="0" fillId="0" borderId="0" xfId="0" applyNumberFormat="1" applyFill="1" applyAlignment="1">
      <alignment vertic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</cellXfs>
  <cellStyles count="53">
    <cellStyle name="Normal" xfId="0"/>
    <cellStyle name="Currency [0]" xfId="15"/>
    <cellStyle name="常规_2015年预算支出执行情况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6年预算支出" xfId="64"/>
    <cellStyle name="常规_2011年公共预算收入执行及2012年公共预算收入预算1.5晚清格式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neDrive\&#24037;&#20316;ing\&#39044;&#31639;&#12289;&#20915;&#31639;&#12289;&#35843;&#25972;&#39044;&#31639;&#12289;&#21322;&#24180;&#24230;\2021&#39044;&#31639;\2021&#24180;&#39044;&#31639;\21&#24320;&#21457;\4.2021&#24180;&#24320;&#21457;&#21306;&#22269;&#26377;&#36164;&#26412;&#32463;&#33829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全区收"/>
      <sheetName val="2020全区支"/>
      <sheetName val="2021全区收"/>
      <sheetName val="2021全区支"/>
      <sheetName val="2020开发收"/>
      <sheetName val="2020开发支"/>
      <sheetName val="2021开发收"/>
      <sheetName val="2021开发支"/>
    </sheetNames>
    <sheetDataSet>
      <sheetData sheetId="5">
        <row r="26">
          <cell r="E26">
            <v>5225</v>
          </cell>
        </row>
        <row r="27">
          <cell r="E27">
            <v>3000</v>
          </cell>
        </row>
      </sheetData>
      <sheetData sheetId="6">
        <row r="5">
          <cell r="D5">
            <v>10530</v>
          </cell>
        </row>
        <row r="6">
          <cell r="D6">
            <v>10530</v>
          </cell>
        </row>
        <row r="16">
          <cell r="D16">
            <v>10530</v>
          </cell>
        </row>
        <row r="32">
          <cell r="D32">
            <v>3000</v>
          </cell>
        </row>
        <row r="33">
          <cell r="D33">
            <v>13530</v>
          </cell>
        </row>
      </sheetData>
      <sheetData sheetId="7">
        <row r="5">
          <cell r="D5">
            <v>10371</v>
          </cell>
        </row>
        <row r="11">
          <cell r="D11">
            <v>4371</v>
          </cell>
        </row>
        <row r="19">
          <cell r="D19">
            <v>4371</v>
          </cell>
        </row>
        <row r="24">
          <cell r="D24">
            <v>6000</v>
          </cell>
        </row>
        <row r="26">
          <cell r="C26">
            <v>5225</v>
          </cell>
          <cell r="D26">
            <v>3159</v>
          </cell>
        </row>
        <row r="27">
          <cell r="C27">
            <v>3000</v>
          </cell>
        </row>
        <row r="28">
          <cell r="C28">
            <v>8225</v>
          </cell>
          <cell r="D28">
            <v>13530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3">
      <selection activeCell="G1" sqref="G1:I65536"/>
    </sheetView>
  </sheetViews>
  <sheetFormatPr defaultColWidth="9.00390625" defaultRowHeight="14.25"/>
  <cols>
    <col min="1" max="1" width="7.25390625" style="1" customWidth="1"/>
    <col min="2" max="2" width="37.125" style="1" customWidth="1"/>
    <col min="3" max="5" width="11.50390625" style="1" customWidth="1"/>
    <col min="6" max="6" width="10.875" style="3" customWidth="1"/>
    <col min="7" max="9" width="9.00390625" style="1" hidden="1" customWidth="1"/>
    <col min="10" max="10" width="11.50390625" style="1" bestFit="1" customWidth="1"/>
    <col min="11" max="16384" width="9.00390625" style="1" customWidth="1"/>
  </cols>
  <sheetData>
    <row r="1" ht="14.25">
      <c r="F1" s="3" t="s">
        <v>0</v>
      </c>
    </row>
    <row r="2" spans="1:6" ht="20.25">
      <c r="A2" s="4" t="s">
        <v>1</v>
      </c>
      <c r="B2" s="4"/>
      <c r="C2" s="4"/>
      <c r="D2" s="4"/>
      <c r="E2" s="4"/>
      <c r="F2" s="6"/>
    </row>
    <row r="3" spans="1:6" ht="15" customHeight="1">
      <c r="A3" s="7"/>
      <c r="B3" s="8"/>
      <c r="C3" s="8"/>
      <c r="D3" s="8"/>
      <c r="E3" s="38" t="s">
        <v>2</v>
      </c>
      <c r="F3" s="39"/>
    </row>
    <row r="4" spans="1:8" ht="35.2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H4" s="1" t="s">
        <v>9</v>
      </c>
    </row>
    <row r="5" spans="1:9" ht="19.5" customHeight="1">
      <c r="A5" s="13" t="s">
        <v>10</v>
      </c>
      <c r="B5" s="21" t="s">
        <v>11</v>
      </c>
      <c r="C5" s="15">
        <v>8140</v>
      </c>
      <c r="D5" s="15">
        <v>9081</v>
      </c>
      <c r="E5" s="15">
        <f>E6+E30</f>
        <v>9082</v>
      </c>
      <c r="F5" s="16">
        <f>IF(D5=0,"",E5/D5*100)</f>
        <v>100.01101200308335</v>
      </c>
      <c r="H5" s="1">
        <v>6359</v>
      </c>
      <c r="I5" s="32">
        <f>E5/H5-1</f>
        <v>0.42821198301619745</v>
      </c>
    </row>
    <row r="6" spans="1:9" ht="19.5" customHeight="1">
      <c r="A6" s="17" t="s">
        <v>12</v>
      </c>
      <c r="B6" s="21" t="s">
        <v>13</v>
      </c>
      <c r="C6" s="15">
        <v>661</v>
      </c>
      <c r="D6" s="15">
        <v>861</v>
      </c>
      <c r="E6" s="15">
        <v>861</v>
      </c>
      <c r="F6" s="16">
        <f aca="true" t="shared" si="0" ref="F6:F32">IF(D6=0,"",E6/D6*100)</f>
        <v>100</v>
      </c>
      <c r="H6" s="1">
        <v>354.76</v>
      </c>
      <c r="I6" s="32">
        <f aca="true" t="shared" si="1" ref="I6:I32">E6/H6-1</f>
        <v>1.4269928966061562</v>
      </c>
    </row>
    <row r="7" spans="1:9" ht="19.5" customHeight="1">
      <c r="A7" s="13">
        <v>1</v>
      </c>
      <c r="B7" s="20" t="s">
        <v>14</v>
      </c>
      <c r="C7" s="15"/>
      <c r="D7" s="15"/>
      <c r="E7" s="15"/>
      <c r="F7" s="16">
        <f t="shared" si="0"/>
      </c>
      <c r="I7" s="32" t="e">
        <f t="shared" si="1"/>
        <v>#DIV/0!</v>
      </c>
    </row>
    <row r="8" spans="1:9" ht="19.5" customHeight="1">
      <c r="A8" s="13">
        <v>2</v>
      </c>
      <c r="B8" s="20" t="s">
        <v>15</v>
      </c>
      <c r="C8" s="15"/>
      <c r="D8" s="15"/>
      <c r="E8" s="15"/>
      <c r="F8" s="16">
        <f t="shared" si="0"/>
      </c>
      <c r="I8" s="32" t="e">
        <f t="shared" si="1"/>
        <v>#DIV/0!</v>
      </c>
    </row>
    <row r="9" spans="1:9" ht="19.5" customHeight="1">
      <c r="A9" s="13">
        <v>3</v>
      </c>
      <c r="B9" s="20" t="s">
        <v>16</v>
      </c>
      <c r="C9" s="15"/>
      <c r="D9" s="15"/>
      <c r="E9" s="15"/>
      <c r="F9" s="16">
        <f t="shared" si="0"/>
      </c>
      <c r="I9" s="32" t="e">
        <f t="shared" si="1"/>
        <v>#DIV/0!</v>
      </c>
    </row>
    <row r="10" spans="1:9" ht="19.5" customHeight="1">
      <c r="A10" s="13">
        <v>4</v>
      </c>
      <c r="B10" s="20" t="s">
        <v>17</v>
      </c>
      <c r="C10" s="15"/>
      <c r="D10" s="15"/>
      <c r="E10" s="15"/>
      <c r="F10" s="16">
        <f t="shared" si="0"/>
      </c>
      <c r="I10" s="32" t="e">
        <f t="shared" si="1"/>
        <v>#DIV/0!</v>
      </c>
    </row>
    <row r="11" spans="1:9" ht="19.5" customHeight="1">
      <c r="A11" s="13">
        <v>5</v>
      </c>
      <c r="B11" s="21" t="s">
        <v>18</v>
      </c>
      <c r="C11" s="15">
        <v>385</v>
      </c>
      <c r="D11" s="15">
        <v>438</v>
      </c>
      <c r="E11" s="15">
        <v>438</v>
      </c>
      <c r="F11" s="16">
        <f t="shared" si="0"/>
        <v>100</v>
      </c>
      <c r="H11" s="1">
        <v>213</v>
      </c>
      <c r="I11" s="32">
        <f t="shared" si="1"/>
        <v>1.056338028169014</v>
      </c>
    </row>
    <row r="12" spans="1:9" ht="19.5" customHeight="1">
      <c r="A12" s="13">
        <v>6</v>
      </c>
      <c r="B12" s="21" t="s">
        <v>19</v>
      </c>
      <c r="C12" s="15">
        <v>82</v>
      </c>
      <c r="D12" s="15">
        <v>113</v>
      </c>
      <c r="E12" s="15">
        <v>113</v>
      </c>
      <c r="F12" s="16">
        <f t="shared" si="0"/>
        <v>100</v>
      </c>
      <c r="H12" s="1">
        <v>127</v>
      </c>
      <c r="I12" s="32">
        <f t="shared" si="1"/>
        <v>-0.11023622047244097</v>
      </c>
    </row>
    <row r="13" spans="1:9" ht="19.5" customHeight="1">
      <c r="A13" s="13">
        <v>7</v>
      </c>
      <c r="B13" s="1" t="s">
        <v>20</v>
      </c>
      <c r="C13" s="15"/>
      <c r="D13" s="15"/>
      <c r="E13" s="15"/>
      <c r="F13" s="16">
        <f t="shared" si="0"/>
      </c>
      <c r="H13" s="1">
        <v>14</v>
      </c>
      <c r="I13" s="32">
        <f t="shared" si="1"/>
        <v>-1</v>
      </c>
    </row>
    <row r="14" spans="1:9" ht="19.5" customHeight="1">
      <c r="A14" s="13">
        <v>8</v>
      </c>
      <c r="B14" s="21" t="s">
        <v>21</v>
      </c>
      <c r="C14" s="15"/>
      <c r="D14" s="15"/>
      <c r="E14" s="15"/>
      <c r="F14" s="16">
        <f t="shared" si="0"/>
      </c>
      <c r="H14" s="1">
        <v>0.76</v>
      </c>
      <c r="I14" s="32">
        <f t="shared" si="1"/>
        <v>-1</v>
      </c>
    </row>
    <row r="15" spans="1:9" ht="19.5" customHeight="1">
      <c r="A15" s="13">
        <v>9</v>
      </c>
      <c r="B15" s="20" t="s">
        <v>22</v>
      </c>
      <c r="C15" s="15"/>
      <c r="D15" s="15"/>
      <c r="E15" s="15"/>
      <c r="F15" s="16">
        <f t="shared" si="0"/>
      </c>
      <c r="I15" s="32" t="e">
        <f t="shared" si="1"/>
        <v>#DIV/0!</v>
      </c>
    </row>
    <row r="16" spans="1:9" ht="19.5" customHeight="1">
      <c r="A16" s="13">
        <v>10</v>
      </c>
      <c r="B16" s="21" t="s">
        <v>23</v>
      </c>
      <c r="C16" s="15">
        <v>194</v>
      </c>
      <c r="D16" s="15">
        <v>310</v>
      </c>
      <c r="E16" s="15">
        <v>310</v>
      </c>
      <c r="F16" s="16">
        <f t="shared" si="0"/>
        <v>100</v>
      </c>
      <c r="I16" s="32" t="e">
        <f t="shared" si="1"/>
        <v>#DIV/0!</v>
      </c>
    </row>
    <row r="17" spans="1:9" ht="19.5" customHeight="1">
      <c r="A17" s="17" t="s">
        <v>24</v>
      </c>
      <c r="B17" s="21" t="s">
        <v>25</v>
      </c>
      <c r="C17" s="15"/>
      <c r="D17" s="15"/>
      <c r="E17" s="15"/>
      <c r="F17" s="16">
        <f t="shared" si="0"/>
      </c>
      <c r="I17" s="32" t="e">
        <f t="shared" si="1"/>
        <v>#DIV/0!</v>
      </c>
    </row>
    <row r="18" spans="1:9" ht="19.5" customHeight="1">
      <c r="A18" s="13">
        <v>1</v>
      </c>
      <c r="B18" s="21" t="s">
        <v>26</v>
      </c>
      <c r="C18" s="15"/>
      <c r="D18" s="15"/>
      <c r="E18" s="15"/>
      <c r="F18" s="16">
        <f t="shared" si="0"/>
      </c>
      <c r="I18" s="32" t="e">
        <f t="shared" si="1"/>
        <v>#DIV/0!</v>
      </c>
    </row>
    <row r="19" spans="1:9" ht="19.5" customHeight="1">
      <c r="A19" s="13">
        <v>2</v>
      </c>
      <c r="B19" s="21" t="s">
        <v>27</v>
      </c>
      <c r="C19" s="15"/>
      <c r="D19" s="15"/>
      <c r="E19" s="15"/>
      <c r="F19" s="16">
        <f t="shared" si="0"/>
      </c>
      <c r="I19" s="32" t="e">
        <f t="shared" si="1"/>
        <v>#DIV/0!</v>
      </c>
    </row>
    <row r="20" spans="1:9" ht="19.5" customHeight="1">
      <c r="A20" s="13">
        <v>3</v>
      </c>
      <c r="B20" s="21" t="s">
        <v>28</v>
      </c>
      <c r="C20" s="15"/>
      <c r="D20" s="15"/>
      <c r="E20" s="15"/>
      <c r="F20" s="16">
        <f t="shared" si="0"/>
      </c>
      <c r="I20" s="32" t="e">
        <f t="shared" si="1"/>
        <v>#DIV/0!</v>
      </c>
    </row>
    <row r="21" spans="1:9" ht="19.5" customHeight="1">
      <c r="A21" s="17" t="s">
        <v>29</v>
      </c>
      <c r="B21" s="21" t="s">
        <v>30</v>
      </c>
      <c r="C21" s="15"/>
      <c r="D21" s="15"/>
      <c r="E21" s="15"/>
      <c r="F21" s="16">
        <f t="shared" si="0"/>
      </c>
      <c r="I21" s="32" t="e">
        <f t="shared" si="1"/>
        <v>#DIV/0!</v>
      </c>
    </row>
    <row r="22" spans="1:9" ht="19.5" customHeight="1">
      <c r="A22" s="13">
        <v>1</v>
      </c>
      <c r="B22" s="21" t="s">
        <v>31</v>
      </c>
      <c r="C22" s="15"/>
      <c r="D22" s="15"/>
      <c r="E22" s="15"/>
      <c r="F22" s="16">
        <f t="shared" si="0"/>
      </c>
      <c r="I22" s="32" t="e">
        <f t="shared" si="1"/>
        <v>#DIV/0!</v>
      </c>
    </row>
    <row r="23" spans="1:9" ht="19.5" customHeight="1">
      <c r="A23" s="13">
        <v>2</v>
      </c>
      <c r="B23" s="21" t="s">
        <v>32</v>
      </c>
      <c r="C23" s="15"/>
      <c r="D23" s="15"/>
      <c r="E23" s="15"/>
      <c r="F23" s="16">
        <f t="shared" si="0"/>
      </c>
      <c r="I23" s="32" t="e">
        <f t="shared" si="1"/>
        <v>#DIV/0!</v>
      </c>
    </row>
    <row r="24" spans="1:9" ht="19.5" customHeight="1">
      <c r="A24" s="13">
        <v>3</v>
      </c>
      <c r="B24" s="21" t="s">
        <v>33</v>
      </c>
      <c r="C24" s="15"/>
      <c r="D24" s="15"/>
      <c r="E24" s="15"/>
      <c r="F24" s="16">
        <f t="shared" si="0"/>
      </c>
      <c r="I24" s="32" t="e">
        <f t="shared" si="1"/>
        <v>#DIV/0!</v>
      </c>
    </row>
    <row r="25" spans="1:9" ht="19.5" customHeight="1">
      <c r="A25" s="13">
        <v>4</v>
      </c>
      <c r="B25" s="21" t="s">
        <v>34</v>
      </c>
      <c r="C25" s="15"/>
      <c r="D25" s="15"/>
      <c r="E25" s="15"/>
      <c r="F25" s="16">
        <f t="shared" si="0"/>
      </c>
      <c r="I25" s="32" t="e">
        <f t="shared" si="1"/>
        <v>#DIV/0!</v>
      </c>
    </row>
    <row r="26" spans="1:9" ht="19.5" customHeight="1">
      <c r="A26" s="17" t="s">
        <v>35</v>
      </c>
      <c r="B26" s="21" t="s">
        <v>36</v>
      </c>
      <c r="C26" s="15"/>
      <c r="D26" s="15"/>
      <c r="E26" s="15"/>
      <c r="F26" s="16">
        <f t="shared" si="0"/>
      </c>
      <c r="I26" s="32" t="e">
        <f t="shared" si="1"/>
        <v>#DIV/0!</v>
      </c>
    </row>
    <row r="27" spans="1:9" ht="19.5" customHeight="1">
      <c r="A27" s="13">
        <v>1</v>
      </c>
      <c r="B27" s="21" t="s">
        <v>37</v>
      </c>
      <c r="C27" s="15"/>
      <c r="D27" s="15"/>
      <c r="E27" s="15"/>
      <c r="F27" s="16">
        <f t="shared" si="0"/>
      </c>
      <c r="I27" s="32" t="e">
        <f t="shared" si="1"/>
        <v>#DIV/0!</v>
      </c>
    </row>
    <row r="28" spans="1:9" ht="19.5" customHeight="1">
      <c r="A28" s="13">
        <v>2</v>
      </c>
      <c r="B28" s="21" t="s">
        <v>38</v>
      </c>
      <c r="C28" s="15"/>
      <c r="D28" s="15"/>
      <c r="E28" s="15"/>
      <c r="F28" s="16">
        <f t="shared" si="0"/>
      </c>
      <c r="I28" s="32" t="e">
        <f t="shared" si="1"/>
        <v>#DIV/0!</v>
      </c>
    </row>
    <row r="29" spans="1:9" ht="19.5" customHeight="1">
      <c r="A29" s="13">
        <v>3</v>
      </c>
      <c r="B29" s="21" t="s">
        <v>39</v>
      </c>
      <c r="C29" s="15"/>
      <c r="D29" s="15"/>
      <c r="E29" s="15"/>
      <c r="F29" s="16">
        <f t="shared" si="0"/>
      </c>
      <c r="I29" s="32" t="e">
        <f t="shared" si="1"/>
        <v>#DIV/0!</v>
      </c>
    </row>
    <row r="30" spans="1:9" ht="19.5" customHeight="1">
      <c r="A30" s="17" t="s">
        <v>40</v>
      </c>
      <c r="B30" s="21" t="s">
        <v>41</v>
      </c>
      <c r="C30" s="15">
        <v>7479</v>
      </c>
      <c r="D30" s="15">
        <v>8220</v>
      </c>
      <c r="E30" s="15">
        <v>8221</v>
      </c>
      <c r="F30" s="16">
        <f t="shared" si="0"/>
        <v>100.01216545012166</v>
      </c>
      <c r="H30" s="1">
        <v>6004</v>
      </c>
      <c r="I30" s="32">
        <f t="shared" si="1"/>
        <v>0.3692538307794804</v>
      </c>
    </row>
    <row r="31" spans="1:9" ht="19.5" customHeight="1">
      <c r="A31" s="17" t="s">
        <v>42</v>
      </c>
      <c r="B31" s="21" t="s">
        <v>43</v>
      </c>
      <c r="C31" s="15"/>
      <c r="D31" s="15"/>
      <c r="E31" s="15">
        <v>5</v>
      </c>
      <c r="F31" s="16"/>
      <c r="I31" s="32"/>
    </row>
    <row r="32" spans="1:9" ht="19.5" customHeight="1">
      <c r="A32" s="17" t="s">
        <v>44</v>
      </c>
      <c r="B32" s="22" t="s">
        <v>45</v>
      </c>
      <c r="C32" s="15">
        <v>359</v>
      </c>
      <c r="D32" s="15">
        <v>359</v>
      </c>
      <c r="E32" s="15">
        <v>359</v>
      </c>
      <c r="F32" s="16">
        <f>IF(D32=0,"",E32/D32*100)</f>
        <v>100</v>
      </c>
      <c r="H32" s="1">
        <v>1000</v>
      </c>
      <c r="I32" s="32">
        <f>E32/H32-1</f>
        <v>-0.641</v>
      </c>
    </row>
    <row r="33" spans="1:9" ht="19.5" customHeight="1">
      <c r="A33" s="18"/>
      <c r="B33" s="13" t="s">
        <v>46</v>
      </c>
      <c r="C33" s="15">
        <f>C32+C5</f>
        <v>8499</v>
      </c>
      <c r="D33" s="15">
        <v>9440</v>
      </c>
      <c r="E33" s="15">
        <f>E5+E32+E31</f>
        <v>9446</v>
      </c>
      <c r="F33" s="16">
        <f>IF(D33=0,"",E33/D33*100)</f>
        <v>100.0635593220339</v>
      </c>
      <c r="H33" s="1">
        <v>7359</v>
      </c>
      <c r="I33" s="32">
        <f>E33/H33-1</f>
        <v>0.28359831498844956</v>
      </c>
    </row>
  </sheetData>
  <sheetProtection/>
  <mergeCells count="2">
    <mergeCell ref="A2:F2"/>
    <mergeCell ref="E3:F3"/>
  </mergeCells>
  <printOptions/>
  <pageMargins left="0.9402777777777778" right="0.7513888888888889" top="0.9798611111111111" bottom="0.9798611111111111" header="0.5076388888888889" footer="1.0194444444444444"/>
  <pageSetup fitToHeight="1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9">
      <selection activeCell="G1" sqref="G1:I65536"/>
    </sheetView>
  </sheetViews>
  <sheetFormatPr defaultColWidth="9.00390625" defaultRowHeight="14.25"/>
  <cols>
    <col min="1" max="1" width="6.75390625" style="1" customWidth="1"/>
    <col min="2" max="2" width="33.875" style="1" customWidth="1"/>
    <col min="3" max="4" width="10.625" style="1" customWidth="1"/>
    <col min="5" max="5" width="10.875" style="2" customWidth="1"/>
    <col min="6" max="6" width="12.625" style="1" customWidth="1"/>
    <col min="7" max="9" width="9.00390625" style="1" hidden="1" customWidth="1"/>
    <col min="10" max="16384" width="9.00390625" style="1" customWidth="1"/>
  </cols>
  <sheetData>
    <row r="1" ht="14.25">
      <c r="F1" s="3" t="s">
        <v>47</v>
      </c>
    </row>
    <row r="2" spans="1:6" ht="28.5" customHeight="1">
      <c r="A2" s="4" t="s">
        <v>48</v>
      </c>
      <c r="B2" s="4"/>
      <c r="C2" s="4"/>
      <c r="D2" s="4"/>
      <c r="E2" s="5"/>
      <c r="F2" s="4"/>
    </row>
    <row r="3" spans="1:6" ht="15" customHeight="1">
      <c r="A3" s="27"/>
      <c r="B3" s="28"/>
      <c r="C3" s="28"/>
      <c r="D3" s="28"/>
      <c r="E3" s="36" t="s">
        <v>49</v>
      </c>
      <c r="F3" s="37"/>
    </row>
    <row r="4" spans="1:8" ht="33.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H4" s="1" t="s">
        <v>9</v>
      </c>
    </row>
    <row r="5" spans="1:9" ht="21.75" customHeight="1">
      <c r="A5" s="13" t="s">
        <v>10</v>
      </c>
      <c r="B5" s="14" t="s">
        <v>50</v>
      </c>
      <c r="C5" s="15">
        <v>8499</v>
      </c>
      <c r="D5" s="15">
        <v>9440</v>
      </c>
      <c r="E5" s="15">
        <v>1000</v>
      </c>
      <c r="F5" s="16">
        <f>IF(D5=0,"",E5/D5*100)</f>
        <v>10.59322033898305</v>
      </c>
      <c r="H5" s="1">
        <v>7000</v>
      </c>
      <c r="I5" s="32">
        <f>E5/H5-1</f>
        <v>-0.8571428571428572</v>
      </c>
    </row>
    <row r="6" spans="1:6" ht="21.75" customHeight="1">
      <c r="A6" s="17" t="s">
        <v>12</v>
      </c>
      <c r="B6" s="14" t="s">
        <v>51</v>
      </c>
      <c r="C6" s="15"/>
      <c r="D6" s="15"/>
      <c r="E6" s="15"/>
      <c r="F6" s="16">
        <f aca="true" t="shared" si="0" ref="F6:F27">IF(D6=0,"",E6/D6*100)</f>
      </c>
    </row>
    <row r="7" spans="1:6" ht="21.75" customHeight="1">
      <c r="A7" s="13"/>
      <c r="B7" s="14" t="s">
        <v>52</v>
      </c>
      <c r="C7" s="15"/>
      <c r="D7" s="15"/>
      <c r="E7" s="15"/>
      <c r="F7" s="16">
        <f t="shared" si="0"/>
      </c>
    </row>
    <row r="8" spans="1:6" ht="21.75" customHeight="1">
      <c r="A8" s="13"/>
      <c r="B8" s="14" t="s">
        <v>53</v>
      </c>
      <c r="C8" s="15"/>
      <c r="D8" s="15"/>
      <c r="E8" s="15"/>
      <c r="F8" s="16">
        <f t="shared" si="0"/>
      </c>
    </row>
    <row r="9" spans="1:6" ht="21.75" customHeight="1">
      <c r="A9" s="13"/>
      <c r="B9" s="14" t="s">
        <v>54</v>
      </c>
      <c r="C9" s="15"/>
      <c r="D9" s="15"/>
      <c r="E9" s="15"/>
      <c r="F9" s="16">
        <f t="shared" si="0"/>
      </c>
    </row>
    <row r="10" spans="1:6" ht="21.75" customHeight="1">
      <c r="A10" s="13"/>
      <c r="B10" s="14" t="s">
        <v>55</v>
      </c>
      <c r="C10" s="15"/>
      <c r="D10" s="15"/>
      <c r="E10" s="15"/>
      <c r="F10" s="16">
        <f t="shared" si="0"/>
      </c>
    </row>
    <row r="11" spans="1:8" ht="21.75" customHeight="1">
      <c r="A11" s="17" t="s">
        <v>24</v>
      </c>
      <c r="B11" s="14" t="s">
        <v>56</v>
      </c>
      <c r="C11" s="15">
        <v>8499</v>
      </c>
      <c r="D11" s="15">
        <v>9440</v>
      </c>
      <c r="E11" s="15">
        <v>1000</v>
      </c>
      <c r="F11" s="16">
        <f t="shared" si="0"/>
        <v>10.59322033898305</v>
      </c>
      <c r="H11" s="1">
        <v>2000</v>
      </c>
    </row>
    <row r="12" spans="1:6" ht="21.75" customHeight="1">
      <c r="A12" s="17"/>
      <c r="B12" s="14" t="s">
        <v>57</v>
      </c>
      <c r="C12" s="15"/>
      <c r="D12" s="15"/>
      <c r="E12" s="15"/>
      <c r="F12" s="16">
        <f t="shared" si="0"/>
      </c>
    </row>
    <row r="13" spans="1:6" ht="21.75" customHeight="1">
      <c r="A13" s="17"/>
      <c r="B13" s="14" t="s">
        <v>58</v>
      </c>
      <c r="C13" s="15"/>
      <c r="D13" s="15"/>
      <c r="E13" s="15"/>
      <c r="F13" s="16">
        <f t="shared" si="0"/>
      </c>
    </row>
    <row r="14" spans="1:6" ht="21.75" customHeight="1">
      <c r="A14" s="17"/>
      <c r="B14" s="14" t="s">
        <v>59</v>
      </c>
      <c r="C14" s="15"/>
      <c r="D14" s="15"/>
      <c r="E14" s="15"/>
      <c r="F14" s="16">
        <f t="shared" si="0"/>
      </c>
    </row>
    <row r="15" spans="1:6" ht="21.75" customHeight="1">
      <c r="A15" s="17"/>
      <c r="B15" s="14" t="s">
        <v>60</v>
      </c>
      <c r="C15" s="15"/>
      <c r="D15" s="15"/>
      <c r="E15" s="15"/>
      <c r="F15" s="16">
        <f t="shared" si="0"/>
      </c>
    </row>
    <row r="16" spans="1:6" ht="21.75" customHeight="1">
      <c r="A16" s="17"/>
      <c r="B16" s="14" t="s">
        <v>61</v>
      </c>
      <c r="C16" s="15"/>
      <c r="D16" s="15"/>
      <c r="E16" s="15"/>
      <c r="F16" s="16">
        <f t="shared" si="0"/>
      </c>
    </row>
    <row r="17" spans="1:6" ht="21.75" customHeight="1">
      <c r="A17" s="17"/>
      <c r="B17" s="14" t="s">
        <v>62</v>
      </c>
      <c r="C17" s="15"/>
      <c r="D17" s="15"/>
      <c r="E17" s="15"/>
      <c r="F17" s="16">
        <f t="shared" si="0"/>
      </c>
    </row>
    <row r="18" spans="1:6" ht="21.75" customHeight="1">
      <c r="A18" s="13"/>
      <c r="B18" s="14" t="s">
        <v>63</v>
      </c>
      <c r="C18" s="15"/>
      <c r="D18" s="15"/>
      <c r="E18" s="15"/>
      <c r="F18" s="16">
        <f t="shared" si="0"/>
      </c>
    </row>
    <row r="19" spans="1:8" ht="21.75" customHeight="1">
      <c r="A19" s="13"/>
      <c r="B19" s="14" t="s">
        <v>64</v>
      </c>
      <c r="C19" s="15">
        <v>8499</v>
      </c>
      <c r="D19" s="15">
        <v>9440</v>
      </c>
      <c r="E19" s="15">
        <v>1000</v>
      </c>
      <c r="F19" s="16">
        <f t="shared" si="0"/>
        <v>10.59322033898305</v>
      </c>
      <c r="H19" s="1">
        <v>2000</v>
      </c>
    </row>
    <row r="20" spans="1:6" ht="21.75" customHeight="1">
      <c r="A20" s="17" t="s">
        <v>29</v>
      </c>
      <c r="B20" s="14" t="s">
        <v>65</v>
      </c>
      <c r="C20" s="15"/>
      <c r="D20" s="15"/>
      <c r="E20" s="15"/>
      <c r="F20" s="16">
        <f t="shared" si="0"/>
      </c>
    </row>
    <row r="21" spans="1:6" ht="21.75" customHeight="1">
      <c r="A21" s="13"/>
      <c r="B21" s="14" t="s">
        <v>65</v>
      </c>
      <c r="C21" s="15"/>
      <c r="D21" s="15"/>
      <c r="E21" s="15"/>
      <c r="F21" s="16">
        <f t="shared" si="0"/>
      </c>
    </row>
    <row r="22" spans="1:6" ht="21.75" customHeight="1">
      <c r="A22" s="17" t="s">
        <v>35</v>
      </c>
      <c r="B22" s="14" t="s">
        <v>66</v>
      </c>
      <c r="C22" s="15"/>
      <c r="D22" s="15"/>
      <c r="E22" s="15"/>
      <c r="F22" s="16">
        <f t="shared" si="0"/>
      </c>
    </row>
    <row r="23" spans="1:6" ht="21.75" customHeight="1">
      <c r="A23" s="13"/>
      <c r="B23" s="14" t="s">
        <v>67</v>
      </c>
      <c r="C23" s="15"/>
      <c r="D23" s="15"/>
      <c r="E23" s="15"/>
      <c r="F23" s="16">
        <f t="shared" si="0"/>
      </c>
    </row>
    <row r="24" spans="1:8" ht="21.75" customHeight="1">
      <c r="A24" s="17" t="s">
        <v>40</v>
      </c>
      <c r="B24" s="14" t="s">
        <v>68</v>
      </c>
      <c r="C24" s="15"/>
      <c r="D24" s="15"/>
      <c r="E24" s="15"/>
      <c r="F24" s="16">
        <f t="shared" si="0"/>
      </c>
      <c r="H24" s="1">
        <v>5000</v>
      </c>
    </row>
    <row r="25" spans="1:6" ht="21.75" customHeight="1">
      <c r="A25" s="17" t="s">
        <v>42</v>
      </c>
      <c r="B25" s="14" t="s">
        <v>69</v>
      </c>
      <c r="C25" s="15"/>
      <c r="D25" s="15"/>
      <c r="E25" s="15"/>
      <c r="F25" s="16"/>
    </row>
    <row r="26" spans="1:6" ht="21.75" customHeight="1">
      <c r="A26" s="17" t="s">
        <v>44</v>
      </c>
      <c r="B26" s="14" t="s">
        <v>70</v>
      </c>
      <c r="C26" s="15"/>
      <c r="D26" s="15"/>
      <c r="E26" s="15">
        <f>'2020北仑支'!E26+'[1]2020开发支'!E26</f>
        <v>5441</v>
      </c>
      <c r="F26" s="16">
        <f>IF(D26=0,"",E26/D26*100)</f>
      </c>
    </row>
    <row r="27" spans="1:8" ht="21.75" customHeight="1">
      <c r="A27" s="17" t="s">
        <v>71</v>
      </c>
      <c r="B27" s="14" t="s">
        <v>72</v>
      </c>
      <c r="C27" s="15"/>
      <c r="D27" s="15"/>
      <c r="E27" s="15">
        <f>'2020北仑支'!E27+'[1]2020开发支'!E27</f>
        <v>3005</v>
      </c>
      <c r="F27" s="16">
        <f>IF(D27=0,"",E27/D27*100)</f>
      </c>
      <c r="H27" s="1">
        <v>359</v>
      </c>
    </row>
    <row r="28" spans="1:8" ht="21.75" customHeight="1">
      <c r="A28" s="18"/>
      <c r="B28" s="31" t="s">
        <v>73</v>
      </c>
      <c r="C28" s="15">
        <f>C5+C26+C27</f>
        <v>8499</v>
      </c>
      <c r="D28" s="15">
        <f>D5+D26+D27</f>
        <v>9440</v>
      </c>
      <c r="E28" s="15">
        <f>E5+E26+E27</f>
        <v>9446</v>
      </c>
      <c r="F28" s="16">
        <f>IF(D28=0,"",E28/D28*100)</f>
        <v>100.0635593220339</v>
      </c>
      <c r="H28" s="1">
        <v>7359</v>
      </c>
    </row>
  </sheetData>
  <sheetProtection/>
  <mergeCells count="2">
    <mergeCell ref="A2:F2"/>
    <mergeCell ref="E3:F3"/>
  </mergeCells>
  <printOptions/>
  <pageMargins left="0.9402777777777778" right="0.7513888888888889" top="0.9798611111111111" bottom="0.9798611111111111" header="0.5076388888888889" footer="1.0194444444444444"/>
  <pageSetup fitToHeight="1" fitToWidth="1"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22">
      <selection activeCell="B33" sqref="B33"/>
    </sheetView>
  </sheetViews>
  <sheetFormatPr defaultColWidth="9.00390625" defaultRowHeight="14.25"/>
  <cols>
    <col min="1" max="1" width="7.75390625" style="1" customWidth="1"/>
    <col min="2" max="2" width="39.00390625" style="1" customWidth="1"/>
    <col min="3" max="3" width="11.125" style="1" customWidth="1"/>
    <col min="4" max="4" width="9.125" style="1" customWidth="1"/>
    <col min="5" max="5" width="10.625" style="3" customWidth="1"/>
    <col min="6" max="6" width="9.00390625" style="3" customWidth="1"/>
    <col min="7" max="16384" width="9.00390625" style="1" customWidth="1"/>
  </cols>
  <sheetData>
    <row r="1" ht="14.25">
      <c r="E1" s="3" t="s">
        <v>74</v>
      </c>
    </row>
    <row r="2" spans="1:5" ht="27" customHeight="1">
      <c r="A2" s="4" t="s">
        <v>75</v>
      </c>
      <c r="B2" s="4"/>
      <c r="C2" s="4"/>
      <c r="D2" s="4"/>
      <c r="E2" s="6"/>
    </row>
    <row r="3" spans="1:5" ht="15" customHeight="1">
      <c r="A3" s="27"/>
      <c r="B3" s="28"/>
      <c r="C3" s="28"/>
      <c r="D3" s="28"/>
      <c r="E3" s="10" t="s">
        <v>76</v>
      </c>
    </row>
    <row r="4" spans="1:5" ht="38.25" customHeight="1">
      <c r="A4" s="11" t="s">
        <v>3</v>
      </c>
      <c r="B4" s="11" t="s">
        <v>4</v>
      </c>
      <c r="C4" s="11" t="s">
        <v>7</v>
      </c>
      <c r="D4" s="11" t="s">
        <v>77</v>
      </c>
      <c r="E4" s="12" t="s">
        <v>78</v>
      </c>
    </row>
    <row r="5" spans="1:5" ht="19.5" customHeight="1">
      <c r="A5" s="13" t="s">
        <v>10</v>
      </c>
      <c r="B5" s="20" t="s">
        <v>11</v>
      </c>
      <c r="C5" s="15">
        <f>'2020全区收'!E5</f>
        <v>9082</v>
      </c>
      <c r="D5" s="15">
        <f>'2021北仑收'!D5+'[1]2021开发收'!D5</f>
        <v>32560</v>
      </c>
      <c r="E5" s="16">
        <f>IF(D5=0,"",(D5/C5-1)*100)</f>
        <v>258.511341114292</v>
      </c>
    </row>
    <row r="6" spans="1:5" ht="19.5" customHeight="1">
      <c r="A6" s="17" t="s">
        <v>12</v>
      </c>
      <c r="B6" s="20" t="s">
        <v>13</v>
      </c>
      <c r="C6" s="15">
        <f>'2020全区收'!E6</f>
        <v>861</v>
      </c>
      <c r="D6" s="15">
        <f>'2021北仑收'!D6+'[1]2021开发收'!D6</f>
        <v>11060</v>
      </c>
      <c r="E6" s="16">
        <f>IF(D6=0,"",(D6/C6-1)*100)</f>
        <v>1184.5528455284552</v>
      </c>
    </row>
    <row r="7" spans="1:5" ht="19.5" customHeight="1">
      <c r="A7" s="13">
        <v>1</v>
      </c>
      <c r="B7" s="20" t="s">
        <v>14</v>
      </c>
      <c r="C7" s="15"/>
      <c r="D7" s="15"/>
      <c r="E7" s="16">
        <f aca="true" t="shared" si="0" ref="E7:E32">IF(D7=0,"",(D7/C7-1)*100)</f>
      </c>
    </row>
    <row r="8" spans="1:5" ht="19.5" customHeight="1">
      <c r="A8" s="13">
        <v>2</v>
      </c>
      <c r="B8" s="20" t="s">
        <v>15</v>
      </c>
      <c r="C8" s="15"/>
      <c r="D8" s="15"/>
      <c r="E8" s="16">
        <f t="shared" si="0"/>
      </c>
    </row>
    <row r="9" spans="1:5" ht="19.5" customHeight="1">
      <c r="A9" s="13">
        <v>3</v>
      </c>
      <c r="B9" s="20" t="s">
        <v>16</v>
      </c>
      <c r="C9" s="15"/>
      <c r="D9" s="15"/>
      <c r="E9" s="16">
        <f t="shared" si="0"/>
      </c>
    </row>
    <row r="10" spans="1:5" ht="19.5" customHeight="1">
      <c r="A10" s="13">
        <v>4</v>
      </c>
      <c r="B10" s="20" t="s">
        <v>17</v>
      </c>
      <c r="C10" s="15"/>
      <c r="D10" s="15"/>
      <c r="E10" s="16">
        <f t="shared" si="0"/>
      </c>
    </row>
    <row r="11" spans="1:5" ht="19.5" customHeight="1">
      <c r="A11" s="13">
        <v>5</v>
      </c>
      <c r="B11" s="21" t="s">
        <v>18</v>
      </c>
      <c r="C11" s="15">
        <f>'2020全区收'!E11</f>
        <v>438</v>
      </c>
      <c r="D11" s="15">
        <f>'2021北仑收'!D11+'[1]2021开发收'!D11</f>
        <v>155</v>
      </c>
      <c r="E11" s="16">
        <f t="shared" si="0"/>
        <v>-64.61187214611871</v>
      </c>
    </row>
    <row r="12" spans="1:5" ht="19.5" customHeight="1">
      <c r="A12" s="13">
        <v>6</v>
      </c>
      <c r="B12" s="21" t="s">
        <v>19</v>
      </c>
      <c r="C12" s="15">
        <f>'2020全区收'!E12</f>
        <v>113</v>
      </c>
      <c r="D12" s="15">
        <f>'2021北仑收'!D12+'[1]2021开发收'!D12</f>
        <v>105</v>
      </c>
      <c r="E12" s="16">
        <f t="shared" si="0"/>
        <v>-7.079646017699115</v>
      </c>
    </row>
    <row r="13" spans="1:5" ht="19.5" customHeight="1">
      <c r="A13" s="13">
        <v>7</v>
      </c>
      <c r="B13" s="1" t="s">
        <v>20</v>
      </c>
      <c r="C13" s="15"/>
      <c r="D13" s="15"/>
      <c r="E13" s="16">
        <f t="shared" si="0"/>
      </c>
    </row>
    <row r="14" spans="1:5" ht="19.5" customHeight="1">
      <c r="A14" s="13">
        <v>8</v>
      </c>
      <c r="B14" s="21" t="s">
        <v>21</v>
      </c>
      <c r="C14" s="15"/>
      <c r="D14" s="15"/>
      <c r="E14" s="16">
        <f t="shared" si="0"/>
      </c>
    </row>
    <row r="15" spans="1:5" ht="19.5" customHeight="1">
      <c r="A15" s="13">
        <v>9</v>
      </c>
      <c r="B15" s="20" t="s">
        <v>22</v>
      </c>
      <c r="C15" s="15"/>
      <c r="D15" s="15"/>
      <c r="E15" s="16">
        <f t="shared" si="0"/>
      </c>
    </row>
    <row r="16" spans="1:5" ht="19.5" customHeight="1">
      <c r="A16" s="13">
        <v>10</v>
      </c>
      <c r="B16" s="21" t="s">
        <v>23</v>
      </c>
      <c r="C16" s="15">
        <f>'2020全区收'!E16</f>
        <v>310</v>
      </c>
      <c r="D16" s="15">
        <f>'2021北仑收'!D16+'[1]2021开发收'!D16</f>
        <v>10800</v>
      </c>
      <c r="E16" s="16">
        <f t="shared" si="0"/>
        <v>3383.870967741935</v>
      </c>
    </row>
    <row r="17" spans="1:5" ht="19.5" customHeight="1">
      <c r="A17" s="17" t="s">
        <v>24</v>
      </c>
      <c r="B17" s="21" t="s">
        <v>25</v>
      </c>
      <c r="C17" s="15"/>
      <c r="D17" s="15">
        <f>'2021北仑收'!D17+'[1]2021开发收'!D17</f>
        <v>6500</v>
      </c>
      <c r="E17" s="16"/>
    </row>
    <row r="18" spans="1:5" ht="19.5" customHeight="1">
      <c r="A18" s="13">
        <v>1</v>
      </c>
      <c r="B18" s="21" t="s">
        <v>26</v>
      </c>
      <c r="C18" s="15"/>
      <c r="D18" s="15">
        <f>'2021北仑收'!D18+'[1]2021开发收'!D18</f>
        <v>6500</v>
      </c>
      <c r="E18" s="16"/>
    </row>
    <row r="19" spans="1:5" ht="19.5" customHeight="1">
      <c r="A19" s="13">
        <v>2</v>
      </c>
      <c r="B19" s="21" t="s">
        <v>27</v>
      </c>
      <c r="C19" s="15"/>
      <c r="D19" s="15"/>
      <c r="E19" s="16"/>
    </row>
    <row r="20" spans="1:5" ht="19.5" customHeight="1">
      <c r="A20" s="13">
        <v>3</v>
      </c>
      <c r="B20" s="21" t="s">
        <v>28</v>
      </c>
      <c r="C20" s="15"/>
      <c r="D20" s="15"/>
      <c r="E20" s="16"/>
    </row>
    <row r="21" spans="1:5" ht="19.5" customHeight="1">
      <c r="A21" s="17" t="s">
        <v>29</v>
      </c>
      <c r="B21" s="21" t="s">
        <v>30</v>
      </c>
      <c r="C21" s="15"/>
      <c r="D21" s="15">
        <f>'2021北仑收'!D21+'[1]2021开发收'!D21</f>
        <v>15000</v>
      </c>
      <c r="E21" s="16"/>
    </row>
    <row r="22" spans="1:5" ht="19.5" customHeight="1">
      <c r="A22" s="13">
        <v>1</v>
      </c>
      <c r="B22" s="21" t="s">
        <v>31</v>
      </c>
      <c r="C22" s="15"/>
      <c r="D22" s="15"/>
      <c r="E22" s="16"/>
    </row>
    <row r="23" spans="1:5" ht="19.5" customHeight="1">
      <c r="A23" s="13">
        <v>2</v>
      </c>
      <c r="B23" s="21" t="s">
        <v>32</v>
      </c>
      <c r="C23" s="15"/>
      <c r="D23" s="15"/>
      <c r="E23" s="16"/>
    </row>
    <row r="24" spans="1:5" ht="19.5" customHeight="1">
      <c r="A24" s="13">
        <v>3</v>
      </c>
      <c r="B24" s="21" t="s">
        <v>33</v>
      </c>
      <c r="C24" s="15"/>
      <c r="D24" s="15"/>
      <c r="E24" s="16"/>
    </row>
    <row r="25" spans="1:5" ht="19.5" customHeight="1">
      <c r="A25" s="13">
        <v>4</v>
      </c>
      <c r="B25" s="21" t="s">
        <v>34</v>
      </c>
      <c r="C25" s="15"/>
      <c r="D25" s="15">
        <f>'2021北仑收'!D25+'[1]2021开发收'!D25</f>
        <v>15000</v>
      </c>
      <c r="E25" s="16"/>
    </row>
    <row r="26" spans="1:5" ht="19.5" customHeight="1">
      <c r="A26" s="17" t="s">
        <v>35</v>
      </c>
      <c r="B26" s="21" t="s">
        <v>36</v>
      </c>
      <c r="C26" s="15"/>
      <c r="D26" s="15"/>
      <c r="E26" s="16"/>
    </row>
    <row r="27" spans="1:5" ht="19.5" customHeight="1">
      <c r="A27" s="13">
        <v>1</v>
      </c>
      <c r="B27" s="21" t="s">
        <v>37</v>
      </c>
      <c r="C27" s="15"/>
      <c r="D27" s="15"/>
      <c r="E27" s="16">
        <f t="shared" si="0"/>
      </c>
    </row>
    <row r="28" spans="1:5" ht="19.5" customHeight="1">
      <c r="A28" s="13">
        <v>2</v>
      </c>
      <c r="B28" s="21" t="s">
        <v>38</v>
      </c>
      <c r="C28" s="15"/>
      <c r="D28" s="15"/>
      <c r="E28" s="16">
        <f t="shared" si="0"/>
      </c>
    </row>
    <row r="29" spans="1:5" ht="19.5" customHeight="1">
      <c r="A29" s="13">
        <v>3</v>
      </c>
      <c r="B29" s="21" t="s">
        <v>39</v>
      </c>
      <c r="C29" s="15"/>
      <c r="D29" s="15"/>
      <c r="E29" s="16">
        <f t="shared" si="0"/>
      </c>
    </row>
    <row r="30" spans="1:5" ht="19.5" customHeight="1">
      <c r="A30" s="17" t="s">
        <v>40</v>
      </c>
      <c r="B30" s="21" t="s">
        <v>41</v>
      </c>
      <c r="C30" s="15">
        <f>'2020全区收'!E30</f>
        <v>8221</v>
      </c>
      <c r="D30" s="15"/>
      <c r="E30" s="16">
        <f t="shared" si="0"/>
      </c>
    </row>
    <row r="31" spans="1:5" ht="19.5" customHeight="1">
      <c r="A31" s="17" t="s">
        <v>42</v>
      </c>
      <c r="B31" s="21" t="s">
        <v>43</v>
      </c>
      <c r="C31" s="15">
        <v>5</v>
      </c>
      <c r="D31" s="15">
        <v>5</v>
      </c>
      <c r="E31" s="16"/>
    </row>
    <row r="32" spans="1:5" ht="19.5" customHeight="1">
      <c r="A32" s="17" t="s">
        <v>44</v>
      </c>
      <c r="B32" s="22" t="s">
        <v>45</v>
      </c>
      <c r="C32" s="15">
        <f>'2020全区收'!E32</f>
        <v>359</v>
      </c>
      <c r="D32" s="15">
        <f>'2021北仑收'!D32+'[1]2021开发收'!D32</f>
        <v>3005</v>
      </c>
      <c r="E32" s="16">
        <f>IF(D32=0,"",(D32/C32-1)*100)</f>
        <v>737.0473537604457</v>
      </c>
    </row>
    <row r="33" spans="1:5" ht="19.5" customHeight="1">
      <c r="A33" s="18"/>
      <c r="B33" s="13" t="s">
        <v>46</v>
      </c>
      <c r="C33" s="15">
        <f>C32+C31+C5</f>
        <v>9446</v>
      </c>
      <c r="D33" s="15">
        <f>'2021北仑收'!D33+'[1]2021开发收'!D33</f>
        <v>35570</v>
      </c>
      <c r="E33" s="16">
        <f>IF(D33=0,"",(D33/C33-1)*100)</f>
        <v>276.56150751640905</v>
      </c>
    </row>
  </sheetData>
  <sheetProtection/>
  <mergeCells count="1">
    <mergeCell ref="A2:E2"/>
  </mergeCells>
  <printOptions/>
  <pageMargins left="0.9402777777777778" right="0.7513888888888889" top="0.9798611111111111" bottom="0.9798611111111111" header="0.5076388888888889" footer="1.0194444444444444"/>
  <pageSetup fitToHeight="1" fitToWidth="1" horizontalDpi="600" verticalDpi="6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6">
      <selection activeCell="E20" sqref="E20"/>
    </sheetView>
  </sheetViews>
  <sheetFormatPr defaultColWidth="9.00390625" defaultRowHeight="14.25"/>
  <cols>
    <col min="1" max="1" width="7.75390625" style="1" customWidth="1"/>
    <col min="2" max="2" width="35.125" style="1" customWidth="1"/>
    <col min="3" max="3" width="10.875" style="2" customWidth="1"/>
    <col min="4" max="4" width="10.375" style="2" customWidth="1"/>
    <col min="5" max="5" width="10.625" style="3" customWidth="1"/>
    <col min="6" max="16384" width="9.00390625" style="1" customWidth="1"/>
  </cols>
  <sheetData>
    <row r="1" ht="14.25">
      <c r="E1" s="3" t="s">
        <v>79</v>
      </c>
    </row>
    <row r="2" spans="1:5" ht="20.25">
      <c r="A2" s="4" t="s">
        <v>80</v>
      </c>
      <c r="B2" s="4"/>
      <c r="C2" s="5"/>
      <c r="D2" s="5"/>
      <c r="E2" s="6"/>
    </row>
    <row r="3" spans="1:5" ht="16.5" customHeight="1">
      <c r="A3" s="27"/>
      <c r="B3" s="28"/>
      <c r="C3" s="33"/>
      <c r="E3" s="34" t="s">
        <v>76</v>
      </c>
    </row>
    <row r="4" spans="1:5" ht="39" customHeight="1">
      <c r="A4" s="11" t="s">
        <v>3</v>
      </c>
      <c r="B4" s="11" t="s">
        <v>4</v>
      </c>
      <c r="C4" s="11" t="s">
        <v>7</v>
      </c>
      <c r="D4" s="11" t="s">
        <v>77</v>
      </c>
      <c r="E4" s="12" t="s">
        <v>78</v>
      </c>
    </row>
    <row r="5" spans="1:5" ht="21.75" customHeight="1">
      <c r="A5" s="13" t="s">
        <v>10</v>
      </c>
      <c r="B5" s="14" t="s">
        <v>50</v>
      </c>
      <c r="C5" s="15">
        <f>'2021北仑支'!C5+'[1]2021开发支'!C5</f>
        <v>1000</v>
      </c>
      <c r="D5" s="15">
        <f>'2021北仑支'!D5+'[1]2021开发支'!D5</f>
        <v>25802</v>
      </c>
      <c r="E5" s="16">
        <f>IF(D5=0,"",(D5/C5-1)*100)</f>
        <v>2480.2</v>
      </c>
    </row>
    <row r="6" spans="1:5" ht="21.75" customHeight="1">
      <c r="A6" s="17" t="s">
        <v>12</v>
      </c>
      <c r="B6" s="14" t="s">
        <v>51</v>
      </c>
      <c r="C6" s="15"/>
      <c r="D6" s="15">
        <f>'2021北仑支'!D6+'[1]2021开发支'!D6</f>
        <v>10</v>
      </c>
      <c r="E6" s="16"/>
    </row>
    <row r="7" spans="1:5" ht="21.75" customHeight="1">
      <c r="A7" s="13"/>
      <c r="B7" s="14" t="s">
        <v>52</v>
      </c>
      <c r="C7" s="15"/>
      <c r="D7" s="15"/>
      <c r="E7" s="16">
        <f aca="true" t="shared" si="0" ref="E6:E27">IF(D7=0,"",(D7/C7-1)*100)</f>
      </c>
    </row>
    <row r="8" spans="1:5" ht="21.75" customHeight="1">
      <c r="A8" s="13"/>
      <c r="B8" s="14" t="s">
        <v>53</v>
      </c>
      <c r="C8" s="15"/>
      <c r="D8" s="15">
        <f>'2021北仑支'!D8+'[1]2021开发支'!D8</f>
        <v>10</v>
      </c>
      <c r="E8" s="16"/>
    </row>
    <row r="9" spans="1:5" ht="21.75" customHeight="1">
      <c r="A9" s="13"/>
      <c r="B9" s="14" t="s">
        <v>54</v>
      </c>
      <c r="C9" s="15"/>
      <c r="D9" s="15"/>
      <c r="E9" s="16">
        <f t="shared" si="0"/>
      </c>
    </row>
    <row r="10" spans="1:8" ht="21.75" customHeight="1">
      <c r="A10" s="13"/>
      <c r="B10" s="14" t="s">
        <v>55</v>
      </c>
      <c r="C10" s="15"/>
      <c r="D10" s="15"/>
      <c r="E10" s="16">
        <f t="shared" si="0"/>
      </c>
      <c r="G10" s="35"/>
      <c r="H10" s="35"/>
    </row>
    <row r="11" spans="1:5" ht="21.75" customHeight="1">
      <c r="A11" s="17" t="s">
        <v>24</v>
      </c>
      <c r="B11" s="14" t="s">
        <v>56</v>
      </c>
      <c r="C11" s="15">
        <f>'2021北仑支'!C11+'[1]2021开发支'!C11</f>
        <v>1000</v>
      </c>
      <c r="D11" s="15">
        <f>'2021北仑支'!D11+'[1]2021开发支'!D11</f>
        <v>19792</v>
      </c>
      <c r="E11" s="16">
        <f t="shared" si="0"/>
        <v>1879.2000000000003</v>
      </c>
    </row>
    <row r="12" spans="1:5" ht="21.75" customHeight="1">
      <c r="A12" s="17"/>
      <c r="B12" s="14" t="s">
        <v>57</v>
      </c>
      <c r="C12" s="15"/>
      <c r="D12" s="15"/>
      <c r="E12" s="16">
        <f t="shared" si="0"/>
      </c>
    </row>
    <row r="13" spans="1:5" ht="21.75" customHeight="1">
      <c r="A13" s="17"/>
      <c r="B13" s="14" t="s">
        <v>58</v>
      </c>
      <c r="C13" s="15"/>
      <c r="D13" s="15"/>
      <c r="E13" s="16">
        <f t="shared" si="0"/>
      </c>
    </row>
    <row r="14" spans="1:5" ht="21.75" customHeight="1">
      <c r="A14" s="17"/>
      <c r="B14" s="14" t="s">
        <v>59</v>
      </c>
      <c r="C14" s="15"/>
      <c r="D14" s="15"/>
      <c r="E14" s="16">
        <f t="shared" si="0"/>
      </c>
    </row>
    <row r="15" spans="1:5" ht="21.75" customHeight="1">
      <c r="A15" s="17"/>
      <c r="B15" s="14" t="s">
        <v>60</v>
      </c>
      <c r="C15" s="15"/>
      <c r="D15" s="15"/>
      <c r="E15" s="16">
        <f t="shared" si="0"/>
      </c>
    </row>
    <row r="16" spans="1:5" ht="21.75" customHeight="1">
      <c r="A16" s="17"/>
      <c r="B16" s="14" t="s">
        <v>61</v>
      </c>
      <c r="C16" s="15"/>
      <c r="D16" s="15"/>
      <c r="E16" s="16">
        <f t="shared" si="0"/>
      </c>
    </row>
    <row r="17" spans="1:5" ht="21.75" customHeight="1">
      <c r="A17" s="17"/>
      <c r="B17" s="14" t="s">
        <v>62</v>
      </c>
      <c r="C17" s="15"/>
      <c r="D17" s="15"/>
      <c r="E17" s="16">
        <f t="shared" si="0"/>
      </c>
    </row>
    <row r="18" spans="1:5" ht="21.75" customHeight="1">
      <c r="A18" s="13"/>
      <c r="B18" s="14" t="s">
        <v>63</v>
      </c>
      <c r="C18" s="15"/>
      <c r="D18" s="15"/>
      <c r="E18" s="16">
        <f t="shared" si="0"/>
      </c>
    </row>
    <row r="19" spans="1:5" ht="21.75" customHeight="1">
      <c r="A19" s="13"/>
      <c r="B19" s="14" t="s">
        <v>64</v>
      </c>
      <c r="C19" s="15">
        <f>'2021北仑支'!C19+'[1]2021开发支'!C19</f>
        <v>1000</v>
      </c>
      <c r="D19" s="15">
        <f>'2021北仑支'!D19+'[1]2021开发支'!D19</f>
        <v>19792</v>
      </c>
      <c r="E19" s="16">
        <f t="shared" si="0"/>
        <v>1879.2000000000003</v>
      </c>
    </row>
    <row r="20" spans="1:5" ht="21.75" customHeight="1">
      <c r="A20" s="17" t="s">
        <v>29</v>
      </c>
      <c r="B20" s="14" t="s">
        <v>65</v>
      </c>
      <c r="C20" s="15"/>
      <c r="D20" s="15"/>
      <c r="E20" s="16">
        <f t="shared" si="0"/>
      </c>
    </row>
    <row r="21" spans="1:5" ht="21.75" customHeight="1">
      <c r="A21" s="13"/>
      <c r="B21" s="14" t="s">
        <v>65</v>
      </c>
      <c r="C21" s="15"/>
      <c r="D21" s="15"/>
      <c r="E21" s="16">
        <f t="shared" si="0"/>
      </c>
    </row>
    <row r="22" spans="1:5" ht="21.75" customHeight="1">
      <c r="A22" s="17" t="s">
        <v>35</v>
      </c>
      <c r="B22" s="14" t="s">
        <v>66</v>
      </c>
      <c r="C22" s="15"/>
      <c r="D22" s="15"/>
      <c r="E22" s="16">
        <f t="shared" si="0"/>
      </c>
    </row>
    <row r="23" spans="1:5" ht="21.75" customHeight="1">
      <c r="A23" s="13"/>
      <c r="B23" s="14" t="s">
        <v>67</v>
      </c>
      <c r="C23" s="15"/>
      <c r="D23" s="15"/>
      <c r="E23" s="16">
        <f t="shared" si="0"/>
      </c>
    </row>
    <row r="24" spans="1:5" ht="21.75" customHeight="1">
      <c r="A24" s="17" t="s">
        <v>40</v>
      </c>
      <c r="B24" s="14" t="s">
        <v>68</v>
      </c>
      <c r="C24" s="15"/>
      <c r="D24" s="15">
        <f>'2021北仑支'!D24+'[1]2021开发支'!D24</f>
        <v>6000</v>
      </c>
      <c r="E24" s="16"/>
    </row>
    <row r="25" spans="1:5" ht="21.75" customHeight="1">
      <c r="A25" s="17" t="s">
        <v>42</v>
      </c>
      <c r="B25" s="14" t="s">
        <v>69</v>
      </c>
      <c r="C25" s="15"/>
      <c r="D25" s="15"/>
      <c r="E25" s="16"/>
    </row>
    <row r="26" spans="1:5" ht="21.75" customHeight="1">
      <c r="A26" s="17" t="s">
        <v>44</v>
      </c>
      <c r="B26" s="14" t="s">
        <v>70</v>
      </c>
      <c r="C26" s="15">
        <f>'2021北仑支'!C26+'[1]2021开发支'!C26</f>
        <v>5441</v>
      </c>
      <c r="D26" s="15">
        <f>'2021北仑支'!D26+'[1]2021开发支'!D26</f>
        <v>9768</v>
      </c>
      <c r="E26" s="16">
        <f>IF(D26=0,"",(D26/C26-1)*100)</f>
        <v>79.52582245910678</v>
      </c>
    </row>
    <row r="27" spans="1:5" ht="21.75" customHeight="1">
      <c r="A27" s="17" t="s">
        <v>71</v>
      </c>
      <c r="B27" s="14" t="s">
        <v>72</v>
      </c>
      <c r="C27" s="15">
        <f>'2021北仑支'!C27+'[1]2021开发支'!C27</f>
        <v>3005</v>
      </c>
      <c r="D27" s="15"/>
      <c r="E27" s="16">
        <f>IF(D27=0,"",(D27/C27-1)*100)</f>
      </c>
    </row>
    <row r="28" spans="1:5" ht="21.75" customHeight="1">
      <c r="A28" s="18"/>
      <c r="B28" s="19" t="s">
        <v>73</v>
      </c>
      <c r="C28" s="15">
        <f>'2021北仑支'!C28+'[1]2021开发支'!C28</f>
        <v>9446</v>
      </c>
      <c r="D28" s="15">
        <f>'2021北仑支'!D28+'[1]2021开发支'!D28</f>
        <v>35570</v>
      </c>
      <c r="E28" s="16">
        <f>IF(D28=0,"",(D28/C28-1)*100)</f>
        <v>276.56150751640905</v>
      </c>
    </row>
  </sheetData>
  <sheetProtection/>
  <mergeCells count="1">
    <mergeCell ref="A2:E2"/>
  </mergeCells>
  <printOptions/>
  <pageMargins left="0.9402777777777778" right="0.7513888888888889" top="0.9798611111111111" bottom="0.9798611111111111" header="0.5076388888888889" footer="1.0194444444444444"/>
  <pageSetup fitToHeight="1" fitToWidth="1"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22">
      <selection activeCell="H1" sqref="H1:N65536"/>
    </sheetView>
  </sheetViews>
  <sheetFormatPr defaultColWidth="9.00390625" defaultRowHeight="14.25"/>
  <cols>
    <col min="1" max="1" width="7.00390625" style="1" customWidth="1"/>
    <col min="2" max="2" width="39.25390625" style="1" customWidth="1"/>
    <col min="3" max="4" width="10.25390625" style="1" customWidth="1"/>
    <col min="5" max="5" width="10.375" style="1" customWidth="1"/>
    <col min="6" max="6" width="10.75390625" style="25" customWidth="1"/>
    <col min="7" max="7" width="9.00390625" style="1" customWidth="1"/>
    <col min="8" max="14" width="9.00390625" style="1" hidden="1" customWidth="1"/>
    <col min="15" max="16384" width="9.00390625" style="1" customWidth="1"/>
  </cols>
  <sheetData>
    <row r="1" ht="14.25">
      <c r="F1" s="3" t="s">
        <v>81</v>
      </c>
    </row>
    <row r="2" spans="1:6" ht="20.25">
      <c r="A2" s="4" t="s">
        <v>82</v>
      </c>
      <c r="B2" s="4"/>
      <c r="C2" s="4"/>
      <c r="D2" s="4"/>
      <c r="E2" s="4"/>
      <c r="F2" s="4"/>
    </row>
    <row r="3" spans="1:6" ht="12.75" customHeight="1">
      <c r="A3" s="27"/>
      <c r="B3" s="28"/>
      <c r="C3" s="28"/>
      <c r="D3" s="28"/>
      <c r="E3" s="28"/>
      <c r="F3" s="30" t="s">
        <v>76</v>
      </c>
    </row>
    <row r="4" spans="1:8" ht="36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H4" s="1" t="s">
        <v>9</v>
      </c>
    </row>
    <row r="5" spans="1:11" ht="19.5" customHeight="1">
      <c r="A5" s="13" t="s">
        <v>10</v>
      </c>
      <c r="B5" s="21" t="s">
        <v>11</v>
      </c>
      <c r="C5" s="15">
        <v>661</v>
      </c>
      <c r="D5" s="15">
        <v>861</v>
      </c>
      <c r="E5" s="15">
        <v>861</v>
      </c>
      <c r="F5" s="16">
        <f>IF(D5=0,"",E5/D5*100)</f>
        <v>100</v>
      </c>
      <c r="H5" s="1">
        <v>355</v>
      </c>
      <c r="I5" s="32">
        <f>E5/H5-1</f>
        <v>1.4253521126760562</v>
      </c>
      <c r="K5" s="1" t="s">
        <v>83</v>
      </c>
    </row>
    <row r="6" spans="1:11" ht="19.5" customHeight="1">
      <c r="A6" s="17" t="s">
        <v>12</v>
      </c>
      <c r="B6" s="21" t="s">
        <v>13</v>
      </c>
      <c r="C6" s="15">
        <v>661</v>
      </c>
      <c r="D6" s="15">
        <v>861</v>
      </c>
      <c r="E6" s="15">
        <v>861</v>
      </c>
      <c r="F6" s="16">
        <f aca="true" t="shared" si="0" ref="F6:F32">IF(D6=0,"",E6/D6*100)</f>
        <v>100</v>
      </c>
      <c r="H6" s="1">
        <v>354.76</v>
      </c>
      <c r="I6" s="32">
        <f aca="true" t="shared" si="1" ref="I6:I32">E6/H6-1</f>
        <v>1.4269928966061562</v>
      </c>
      <c r="K6" s="1" t="s">
        <v>84</v>
      </c>
    </row>
    <row r="7" spans="1:11" ht="19.5" customHeight="1">
      <c r="A7" s="13">
        <v>1</v>
      </c>
      <c r="B7" s="20" t="s">
        <v>14</v>
      </c>
      <c r="C7" s="15"/>
      <c r="D7" s="15"/>
      <c r="E7" s="15"/>
      <c r="F7" s="16">
        <f t="shared" si="0"/>
      </c>
      <c r="I7" s="32" t="e">
        <f t="shared" si="1"/>
        <v>#DIV/0!</v>
      </c>
      <c r="K7" s="1" t="s">
        <v>85</v>
      </c>
    </row>
    <row r="8" spans="1:11" ht="19.5" customHeight="1">
      <c r="A8" s="13">
        <v>2</v>
      </c>
      <c r="B8" s="20" t="s">
        <v>15</v>
      </c>
      <c r="C8" s="15"/>
      <c r="D8" s="15"/>
      <c r="E8" s="15"/>
      <c r="F8" s="16">
        <f t="shared" si="0"/>
      </c>
      <c r="I8" s="32" t="e">
        <f t="shared" si="1"/>
        <v>#DIV/0!</v>
      </c>
      <c r="K8" s="1" t="s">
        <v>86</v>
      </c>
    </row>
    <row r="9" spans="1:11" ht="19.5" customHeight="1">
      <c r="A9" s="13">
        <v>3</v>
      </c>
      <c r="B9" s="20" t="s">
        <v>16</v>
      </c>
      <c r="C9" s="15"/>
      <c r="D9" s="15"/>
      <c r="E9" s="15"/>
      <c r="F9" s="16">
        <f t="shared" si="0"/>
      </c>
      <c r="I9" s="32" t="e">
        <f t="shared" si="1"/>
        <v>#DIV/0!</v>
      </c>
      <c r="K9" s="1" t="s">
        <v>87</v>
      </c>
    </row>
    <row r="10" spans="1:11" ht="19.5" customHeight="1">
      <c r="A10" s="13">
        <v>4</v>
      </c>
      <c r="B10" s="20" t="s">
        <v>17</v>
      </c>
      <c r="C10" s="15"/>
      <c r="D10" s="15"/>
      <c r="E10" s="15"/>
      <c r="F10" s="16">
        <f t="shared" si="0"/>
      </c>
      <c r="I10" s="32" t="e">
        <f t="shared" si="1"/>
        <v>#DIV/0!</v>
      </c>
      <c r="K10" s="1" t="s">
        <v>88</v>
      </c>
    </row>
    <row r="11" spans="1:11" ht="19.5" customHeight="1">
      <c r="A11" s="13">
        <v>5</v>
      </c>
      <c r="B11" s="21" t="s">
        <v>18</v>
      </c>
      <c r="C11" s="15">
        <v>385</v>
      </c>
      <c r="D11" s="15">
        <v>438</v>
      </c>
      <c r="E11" s="15">
        <v>438</v>
      </c>
      <c r="F11" s="16">
        <f t="shared" si="0"/>
        <v>100</v>
      </c>
      <c r="H11" s="1">
        <v>213</v>
      </c>
      <c r="I11" s="32">
        <f t="shared" si="1"/>
        <v>1.056338028169014</v>
      </c>
      <c r="K11" s="1" t="s">
        <v>89</v>
      </c>
    </row>
    <row r="12" spans="1:11" ht="19.5" customHeight="1">
      <c r="A12" s="13">
        <v>6</v>
      </c>
      <c r="B12" s="21" t="s">
        <v>19</v>
      </c>
      <c r="C12" s="15">
        <v>82</v>
      </c>
      <c r="D12" s="15">
        <v>113</v>
      </c>
      <c r="E12" s="15">
        <v>113</v>
      </c>
      <c r="F12" s="16">
        <f t="shared" si="0"/>
        <v>100</v>
      </c>
      <c r="H12" s="1">
        <v>127</v>
      </c>
      <c r="I12" s="32">
        <f t="shared" si="1"/>
        <v>-0.11023622047244097</v>
      </c>
      <c r="K12" s="1" t="s">
        <v>90</v>
      </c>
    </row>
    <row r="13" spans="1:11" ht="19.5" customHeight="1">
      <c r="A13" s="13">
        <v>7</v>
      </c>
      <c r="B13" s="1" t="s">
        <v>20</v>
      </c>
      <c r="C13" s="15"/>
      <c r="D13" s="15"/>
      <c r="E13" s="15"/>
      <c r="F13" s="16">
        <f t="shared" si="0"/>
      </c>
      <c r="H13" s="1">
        <v>14</v>
      </c>
      <c r="I13" s="32">
        <f t="shared" si="1"/>
        <v>-1</v>
      </c>
      <c r="K13" s="1" t="s">
        <v>91</v>
      </c>
    </row>
    <row r="14" spans="1:11" ht="19.5" customHeight="1">
      <c r="A14" s="13">
        <v>8</v>
      </c>
      <c r="B14" s="21" t="s">
        <v>21</v>
      </c>
      <c r="C14" s="15"/>
      <c r="D14" s="15"/>
      <c r="E14" s="15"/>
      <c r="F14" s="16">
        <f t="shared" si="0"/>
      </c>
      <c r="H14" s="1">
        <v>0.76</v>
      </c>
      <c r="I14" s="32">
        <f t="shared" si="1"/>
        <v>-1</v>
      </c>
      <c r="K14" s="1" t="s">
        <v>92</v>
      </c>
    </row>
    <row r="15" spans="1:11" ht="19.5" customHeight="1">
      <c r="A15" s="13">
        <v>9</v>
      </c>
      <c r="B15" s="20" t="s">
        <v>22</v>
      </c>
      <c r="C15" s="15"/>
      <c r="D15" s="15"/>
      <c r="E15" s="15"/>
      <c r="F15" s="16">
        <f t="shared" si="0"/>
      </c>
      <c r="I15" s="32" t="e">
        <f t="shared" si="1"/>
        <v>#DIV/0!</v>
      </c>
      <c r="K15" s="1" t="s">
        <v>93</v>
      </c>
    </row>
    <row r="16" spans="1:11" ht="19.5" customHeight="1">
      <c r="A16" s="13">
        <v>10</v>
      </c>
      <c r="B16" s="21" t="s">
        <v>23</v>
      </c>
      <c r="C16" s="15">
        <v>194</v>
      </c>
      <c r="D16" s="15">
        <v>310</v>
      </c>
      <c r="E16" s="15">
        <v>310</v>
      </c>
      <c r="F16" s="16">
        <f t="shared" si="0"/>
        <v>100</v>
      </c>
      <c r="I16" s="32" t="e">
        <f t="shared" si="1"/>
        <v>#DIV/0!</v>
      </c>
      <c r="K16" s="1" t="s">
        <v>94</v>
      </c>
    </row>
    <row r="17" spans="1:11" ht="19.5" customHeight="1">
      <c r="A17" s="17" t="s">
        <v>24</v>
      </c>
      <c r="B17" s="21" t="s">
        <v>25</v>
      </c>
      <c r="C17" s="15"/>
      <c r="D17" s="15"/>
      <c r="E17" s="15"/>
      <c r="F17" s="16">
        <f t="shared" si="0"/>
      </c>
      <c r="I17" s="32" t="e">
        <f t="shared" si="1"/>
        <v>#DIV/0!</v>
      </c>
      <c r="K17" s="1" t="s">
        <v>95</v>
      </c>
    </row>
    <row r="18" spans="1:11" ht="19.5" customHeight="1">
      <c r="A18" s="13">
        <v>1</v>
      </c>
      <c r="B18" s="21" t="s">
        <v>26</v>
      </c>
      <c r="C18" s="15"/>
      <c r="D18" s="15"/>
      <c r="E18" s="15"/>
      <c r="F18" s="16">
        <f t="shared" si="0"/>
      </c>
      <c r="I18" s="32" t="e">
        <f t="shared" si="1"/>
        <v>#DIV/0!</v>
      </c>
      <c r="K18" s="1" t="s">
        <v>96</v>
      </c>
    </row>
    <row r="19" spans="1:11" ht="19.5" customHeight="1">
      <c r="A19" s="13">
        <v>2</v>
      </c>
      <c r="B19" s="21" t="s">
        <v>27</v>
      </c>
      <c r="C19" s="15"/>
      <c r="D19" s="15"/>
      <c r="E19" s="15"/>
      <c r="F19" s="16">
        <f t="shared" si="0"/>
      </c>
      <c r="I19" s="32" t="e">
        <f t="shared" si="1"/>
        <v>#DIV/0!</v>
      </c>
      <c r="K19" s="1" t="s">
        <v>97</v>
      </c>
    </row>
    <row r="20" spans="1:11" ht="19.5" customHeight="1">
      <c r="A20" s="13">
        <v>3</v>
      </c>
      <c r="B20" s="21" t="s">
        <v>28</v>
      </c>
      <c r="C20" s="15"/>
      <c r="D20" s="15"/>
      <c r="E20" s="15"/>
      <c r="F20" s="16">
        <f t="shared" si="0"/>
      </c>
      <c r="I20" s="32" t="e">
        <f t="shared" si="1"/>
        <v>#DIV/0!</v>
      </c>
      <c r="K20" s="1" t="s">
        <v>98</v>
      </c>
    </row>
    <row r="21" spans="1:11" ht="19.5" customHeight="1">
      <c r="A21" s="17" t="s">
        <v>29</v>
      </c>
      <c r="B21" s="21" t="s">
        <v>30</v>
      </c>
      <c r="C21" s="15"/>
      <c r="D21" s="15"/>
      <c r="E21" s="15"/>
      <c r="F21" s="16">
        <f t="shared" si="0"/>
      </c>
      <c r="I21" s="32" t="e">
        <f t="shared" si="1"/>
        <v>#DIV/0!</v>
      </c>
      <c r="K21" s="1" t="s">
        <v>99</v>
      </c>
    </row>
    <row r="22" spans="1:11" ht="19.5" customHeight="1">
      <c r="A22" s="13">
        <v>1</v>
      </c>
      <c r="B22" s="21" t="s">
        <v>31</v>
      </c>
      <c r="C22" s="15"/>
      <c r="D22" s="15"/>
      <c r="E22" s="15"/>
      <c r="F22" s="16">
        <f t="shared" si="0"/>
      </c>
      <c r="I22" s="32" t="e">
        <f t="shared" si="1"/>
        <v>#DIV/0!</v>
      </c>
      <c r="K22" s="1" t="s">
        <v>100</v>
      </c>
    </row>
    <row r="23" spans="1:11" ht="19.5" customHeight="1">
      <c r="A23" s="13">
        <v>2</v>
      </c>
      <c r="B23" s="21" t="s">
        <v>32</v>
      </c>
      <c r="C23" s="15"/>
      <c r="D23" s="15"/>
      <c r="E23" s="15"/>
      <c r="F23" s="16">
        <f t="shared" si="0"/>
      </c>
      <c r="I23" s="32" t="e">
        <f t="shared" si="1"/>
        <v>#DIV/0!</v>
      </c>
      <c r="K23" s="1" t="s">
        <v>101</v>
      </c>
    </row>
    <row r="24" spans="1:11" ht="19.5" customHeight="1">
      <c r="A24" s="13">
        <v>3</v>
      </c>
      <c r="B24" s="21" t="s">
        <v>33</v>
      </c>
      <c r="C24" s="15"/>
      <c r="D24" s="15"/>
      <c r="E24" s="15"/>
      <c r="F24" s="16">
        <f t="shared" si="0"/>
      </c>
      <c r="I24" s="32" t="e">
        <f t="shared" si="1"/>
        <v>#DIV/0!</v>
      </c>
      <c r="K24" s="1" t="s">
        <v>102</v>
      </c>
    </row>
    <row r="25" spans="1:11" ht="19.5" customHeight="1">
      <c r="A25" s="13">
        <v>4</v>
      </c>
      <c r="B25" s="21" t="s">
        <v>34</v>
      </c>
      <c r="C25" s="15"/>
      <c r="D25" s="15"/>
      <c r="E25" s="15"/>
      <c r="F25" s="16">
        <f t="shared" si="0"/>
      </c>
      <c r="I25" s="32" t="e">
        <f t="shared" si="1"/>
        <v>#DIV/0!</v>
      </c>
      <c r="K25" s="1" t="s">
        <v>103</v>
      </c>
    </row>
    <row r="26" spans="1:11" ht="19.5" customHeight="1">
      <c r="A26" s="17" t="s">
        <v>35</v>
      </c>
      <c r="B26" s="21" t="s">
        <v>36</v>
      </c>
      <c r="C26" s="15"/>
      <c r="D26" s="15"/>
      <c r="E26" s="15"/>
      <c r="F26" s="16">
        <f t="shared" si="0"/>
      </c>
      <c r="I26" s="32" t="e">
        <f t="shared" si="1"/>
        <v>#DIV/0!</v>
      </c>
      <c r="K26" s="1" t="s">
        <v>104</v>
      </c>
    </row>
    <row r="27" spans="1:11" ht="19.5" customHeight="1">
      <c r="A27" s="13">
        <v>1</v>
      </c>
      <c r="B27" s="21" t="s">
        <v>37</v>
      </c>
      <c r="C27" s="15"/>
      <c r="D27" s="15"/>
      <c r="E27" s="15"/>
      <c r="F27" s="16">
        <f t="shared" si="0"/>
      </c>
      <c r="I27" s="32" t="e">
        <f t="shared" si="1"/>
        <v>#DIV/0!</v>
      </c>
      <c r="K27" s="1" t="s">
        <v>105</v>
      </c>
    </row>
    <row r="28" spans="1:11" ht="19.5" customHeight="1">
      <c r="A28" s="13">
        <v>2</v>
      </c>
      <c r="B28" s="21" t="s">
        <v>38</v>
      </c>
      <c r="C28" s="15"/>
      <c r="D28" s="15"/>
      <c r="E28" s="15"/>
      <c r="F28" s="16">
        <f t="shared" si="0"/>
      </c>
      <c r="I28" s="32" t="e">
        <f t="shared" si="1"/>
        <v>#DIV/0!</v>
      </c>
      <c r="K28" s="1" t="s">
        <v>106</v>
      </c>
    </row>
    <row r="29" spans="1:11" ht="19.5" customHeight="1">
      <c r="A29" s="13">
        <v>3</v>
      </c>
      <c r="B29" s="21" t="s">
        <v>39</v>
      </c>
      <c r="C29" s="15"/>
      <c r="D29" s="15"/>
      <c r="E29" s="15"/>
      <c r="F29" s="16">
        <f t="shared" si="0"/>
      </c>
      <c r="I29" s="32" t="e">
        <f t="shared" si="1"/>
        <v>#DIV/0!</v>
      </c>
      <c r="K29" s="1" t="s">
        <v>107</v>
      </c>
    </row>
    <row r="30" spans="1:11" ht="19.5" customHeight="1">
      <c r="A30" s="17" t="s">
        <v>40</v>
      </c>
      <c r="B30" s="21" t="s">
        <v>41</v>
      </c>
      <c r="C30" s="15"/>
      <c r="D30" s="15"/>
      <c r="E30" s="15"/>
      <c r="F30" s="16">
        <f t="shared" si="0"/>
      </c>
      <c r="I30" s="32" t="e">
        <f t="shared" si="1"/>
        <v>#DIV/0!</v>
      </c>
      <c r="K30" s="1" t="s">
        <v>108</v>
      </c>
    </row>
    <row r="31" spans="1:11" ht="19.5" customHeight="1">
      <c r="A31" s="17" t="s">
        <v>42</v>
      </c>
      <c r="B31" s="21" t="s">
        <v>43</v>
      </c>
      <c r="C31" s="15"/>
      <c r="D31" s="15"/>
      <c r="E31" s="15">
        <v>5</v>
      </c>
      <c r="F31" s="16"/>
      <c r="I31" s="32"/>
      <c r="K31" s="1" t="s">
        <v>109</v>
      </c>
    </row>
    <row r="32" spans="1:11" ht="19.5" customHeight="1">
      <c r="A32" s="17" t="s">
        <v>44</v>
      </c>
      <c r="B32" s="22" t="s">
        <v>45</v>
      </c>
      <c r="C32" s="15">
        <v>355</v>
      </c>
      <c r="D32" s="15">
        <v>355</v>
      </c>
      <c r="E32" s="15">
        <v>355</v>
      </c>
      <c r="F32" s="16">
        <f>IF(D32=0,"",E32/D32*100)</f>
        <v>100</v>
      </c>
      <c r="I32" s="32" t="e">
        <f>E32/H32-1</f>
        <v>#DIV/0!</v>
      </c>
      <c r="K32" s="1" t="s">
        <v>110</v>
      </c>
    </row>
    <row r="33" spans="1:11" ht="19.5" customHeight="1">
      <c r="A33" s="18"/>
      <c r="B33" s="13" t="s">
        <v>46</v>
      </c>
      <c r="C33" s="15">
        <f>C5+C32</f>
        <v>1016</v>
      </c>
      <c r="D33" s="15">
        <f>D5+D32</f>
        <v>1216</v>
      </c>
      <c r="E33" s="15">
        <f>E5+E32+E31</f>
        <v>1221</v>
      </c>
      <c r="F33" s="16">
        <f>IF(D33=0,"",E33/D33*100)</f>
        <v>100.4111842105263</v>
      </c>
      <c r="H33" s="1">
        <v>355</v>
      </c>
      <c r="I33" s="32">
        <f>E33/H33-1</f>
        <v>2.4394366197183097</v>
      </c>
      <c r="K33" s="1" t="s">
        <v>111</v>
      </c>
    </row>
    <row r="34" ht="14.25">
      <c r="K34" s="1" t="s">
        <v>112</v>
      </c>
    </row>
  </sheetData>
  <sheetProtection/>
  <mergeCells count="1">
    <mergeCell ref="A2:F2"/>
  </mergeCells>
  <printOptions/>
  <pageMargins left="0.9402777777777778" right="0.7513888888888889" top="0.9798611111111111" bottom="0.9798611111111111" header="0.5076388888888889" footer="1.0194444444444444"/>
  <pageSetup fitToHeight="1" fitToWidth="1" horizontalDpi="600" verticalDpi="6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workbookViewId="0" topLeftCell="A13">
      <selection activeCell="E29" sqref="E29"/>
    </sheetView>
  </sheetViews>
  <sheetFormatPr defaultColWidth="9.00390625" defaultRowHeight="14.25"/>
  <cols>
    <col min="1" max="1" width="7.25390625" style="1" customWidth="1"/>
    <col min="2" max="2" width="33.375" style="1" customWidth="1"/>
    <col min="3" max="4" width="10.375" style="23" customWidth="1"/>
    <col min="5" max="5" width="10.625" style="24" customWidth="1"/>
    <col min="6" max="6" width="11.00390625" style="25" customWidth="1"/>
    <col min="7" max="7" width="10.875" style="1" customWidth="1"/>
    <col min="8" max="16384" width="9.00390625" style="1" customWidth="1"/>
  </cols>
  <sheetData>
    <row r="1" ht="14.25">
      <c r="F1" s="3" t="s">
        <v>113</v>
      </c>
    </row>
    <row r="2" spans="1:6" ht="20.25">
      <c r="A2" s="4" t="s">
        <v>114</v>
      </c>
      <c r="B2" s="4"/>
      <c r="C2" s="4"/>
      <c r="D2" s="4"/>
      <c r="E2" s="26"/>
      <c r="F2" s="4"/>
    </row>
    <row r="3" spans="1:6" ht="15" customHeight="1">
      <c r="A3" s="27"/>
      <c r="B3" s="28"/>
      <c r="C3" s="28"/>
      <c r="D3" s="28"/>
      <c r="E3" s="29"/>
      <c r="F3" s="30" t="s">
        <v>76</v>
      </c>
    </row>
    <row r="4" spans="1:6" ht="36.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6" ht="21.75" customHeight="1">
      <c r="A5" s="13" t="s">
        <v>10</v>
      </c>
      <c r="B5" s="14" t="s">
        <v>50</v>
      </c>
      <c r="C5" s="15">
        <v>1016</v>
      </c>
      <c r="D5" s="15">
        <v>1216</v>
      </c>
      <c r="E5" s="15">
        <v>1000</v>
      </c>
      <c r="F5" s="16">
        <f>IF(D5=0,"",E5/D5*100)</f>
        <v>82.23684210526315</v>
      </c>
    </row>
    <row r="6" spans="1:6" ht="21.75" customHeight="1">
      <c r="A6" s="17" t="s">
        <v>12</v>
      </c>
      <c r="B6" s="14" t="s">
        <v>51</v>
      </c>
      <c r="C6" s="15"/>
      <c r="D6" s="15"/>
      <c r="E6" s="15"/>
      <c r="F6" s="16">
        <f aca="true" t="shared" si="0" ref="F6:F27">IF(D6=0,"",E6/D6*100)</f>
      </c>
    </row>
    <row r="7" spans="1:6" ht="21.75" customHeight="1">
      <c r="A7" s="13"/>
      <c r="B7" s="14" t="s">
        <v>52</v>
      </c>
      <c r="C7" s="15"/>
      <c r="D7" s="15"/>
      <c r="E7" s="15"/>
      <c r="F7" s="16">
        <f t="shared" si="0"/>
      </c>
    </row>
    <row r="8" spans="1:6" ht="21.75" customHeight="1">
      <c r="A8" s="13"/>
      <c r="B8" s="14" t="s">
        <v>53</v>
      </c>
      <c r="C8" s="15"/>
      <c r="D8" s="15"/>
      <c r="E8" s="15"/>
      <c r="F8" s="16">
        <f t="shared" si="0"/>
      </c>
    </row>
    <row r="9" spans="1:6" ht="21.75" customHeight="1">
      <c r="A9" s="13"/>
      <c r="B9" s="14" t="s">
        <v>54</v>
      </c>
      <c r="C9" s="15"/>
      <c r="D9" s="15"/>
      <c r="E9" s="15"/>
      <c r="F9" s="16">
        <f t="shared" si="0"/>
      </c>
    </row>
    <row r="10" spans="1:6" ht="21.75" customHeight="1">
      <c r="A10" s="13"/>
      <c r="B10" s="14" t="s">
        <v>55</v>
      </c>
      <c r="C10" s="15"/>
      <c r="D10" s="15"/>
      <c r="E10" s="15"/>
      <c r="F10" s="16">
        <f t="shared" si="0"/>
      </c>
    </row>
    <row r="11" spans="1:6" ht="21.75" customHeight="1">
      <c r="A11" s="17" t="s">
        <v>24</v>
      </c>
      <c r="B11" s="14" t="s">
        <v>56</v>
      </c>
      <c r="C11" s="15">
        <v>1016</v>
      </c>
      <c r="D11" s="15">
        <v>1216</v>
      </c>
      <c r="E11" s="15">
        <v>1000</v>
      </c>
      <c r="F11" s="16">
        <f t="shared" si="0"/>
        <v>82.23684210526315</v>
      </c>
    </row>
    <row r="12" spans="1:6" ht="21.75" customHeight="1">
      <c r="A12" s="17"/>
      <c r="B12" s="14" t="s">
        <v>57</v>
      </c>
      <c r="C12" s="15"/>
      <c r="D12" s="15"/>
      <c r="E12" s="15"/>
      <c r="F12" s="16">
        <f t="shared" si="0"/>
      </c>
    </row>
    <row r="13" spans="1:6" ht="21.75" customHeight="1">
      <c r="A13" s="17"/>
      <c r="B13" s="14" t="s">
        <v>58</v>
      </c>
      <c r="C13" s="15"/>
      <c r="D13" s="15"/>
      <c r="E13" s="15"/>
      <c r="F13" s="16">
        <f t="shared" si="0"/>
      </c>
    </row>
    <row r="14" spans="1:6" ht="21.75" customHeight="1">
      <c r="A14" s="17"/>
      <c r="B14" s="14" t="s">
        <v>59</v>
      </c>
      <c r="C14" s="15"/>
      <c r="D14" s="15"/>
      <c r="E14" s="15"/>
      <c r="F14" s="16">
        <f t="shared" si="0"/>
      </c>
    </row>
    <row r="15" spans="1:6" ht="21.75" customHeight="1">
      <c r="A15" s="17"/>
      <c r="B15" s="14" t="s">
        <v>60</v>
      </c>
      <c r="C15" s="15"/>
      <c r="D15" s="15"/>
      <c r="E15" s="15"/>
      <c r="F15" s="16">
        <f t="shared" si="0"/>
      </c>
    </row>
    <row r="16" spans="1:6" ht="21.75" customHeight="1">
      <c r="A16" s="17"/>
      <c r="B16" s="14" t="s">
        <v>61</v>
      </c>
      <c r="C16" s="15"/>
      <c r="D16" s="15"/>
      <c r="E16" s="15"/>
      <c r="F16" s="16">
        <f t="shared" si="0"/>
      </c>
    </row>
    <row r="17" spans="1:6" ht="21.75" customHeight="1">
      <c r="A17" s="17"/>
      <c r="B17" s="14" t="s">
        <v>62</v>
      </c>
      <c r="C17" s="15"/>
      <c r="D17" s="15"/>
      <c r="E17" s="15"/>
      <c r="F17" s="16">
        <f t="shared" si="0"/>
      </c>
    </row>
    <row r="18" spans="1:6" ht="21.75" customHeight="1">
      <c r="A18" s="13"/>
      <c r="B18" s="14" t="s">
        <v>63</v>
      </c>
      <c r="C18" s="15"/>
      <c r="D18" s="15"/>
      <c r="E18" s="15"/>
      <c r="F18" s="16">
        <f t="shared" si="0"/>
      </c>
    </row>
    <row r="19" spans="1:6" ht="21.75" customHeight="1">
      <c r="A19" s="13"/>
      <c r="B19" s="14" t="s">
        <v>64</v>
      </c>
      <c r="C19" s="15">
        <v>1016</v>
      </c>
      <c r="D19" s="15">
        <v>1216</v>
      </c>
      <c r="E19" s="15">
        <v>1000</v>
      </c>
      <c r="F19" s="16">
        <f t="shared" si="0"/>
        <v>82.23684210526315</v>
      </c>
    </row>
    <row r="20" spans="1:6" ht="21.75" customHeight="1">
      <c r="A20" s="17" t="s">
        <v>29</v>
      </c>
      <c r="B20" s="14" t="s">
        <v>65</v>
      </c>
      <c r="C20" s="15"/>
      <c r="D20" s="15"/>
      <c r="E20" s="15"/>
      <c r="F20" s="16">
        <f t="shared" si="0"/>
      </c>
    </row>
    <row r="21" spans="1:6" ht="21.75" customHeight="1">
      <c r="A21" s="13"/>
      <c r="B21" s="14" t="s">
        <v>65</v>
      </c>
      <c r="C21" s="15"/>
      <c r="D21" s="15"/>
      <c r="E21" s="15"/>
      <c r="F21" s="16">
        <f t="shared" si="0"/>
      </c>
    </row>
    <row r="22" spans="1:6" ht="21.75" customHeight="1">
      <c r="A22" s="17" t="s">
        <v>35</v>
      </c>
      <c r="B22" s="14" t="s">
        <v>66</v>
      </c>
      <c r="C22" s="15"/>
      <c r="D22" s="15"/>
      <c r="E22" s="15"/>
      <c r="F22" s="16">
        <f t="shared" si="0"/>
      </c>
    </row>
    <row r="23" spans="1:6" ht="21.75" customHeight="1">
      <c r="A23" s="13"/>
      <c r="B23" s="14" t="s">
        <v>67</v>
      </c>
      <c r="C23" s="15"/>
      <c r="D23" s="15"/>
      <c r="E23" s="15"/>
      <c r="F23" s="16">
        <f t="shared" si="0"/>
      </c>
    </row>
    <row r="24" spans="1:6" ht="21.75" customHeight="1">
      <c r="A24" s="17" t="s">
        <v>40</v>
      </c>
      <c r="B24" s="14" t="s">
        <v>68</v>
      </c>
      <c r="C24" s="15"/>
      <c r="D24" s="15"/>
      <c r="E24" s="15"/>
      <c r="F24" s="16">
        <f t="shared" si="0"/>
      </c>
    </row>
    <row r="25" spans="1:6" ht="21.75" customHeight="1">
      <c r="A25" s="17" t="s">
        <v>42</v>
      </c>
      <c r="B25" s="14" t="s">
        <v>69</v>
      </c>
      <c r="C25" s="15"/>
      <c r="D25" s="15"/>
      <c r="E25" s="15"/>
      <c r="F25" s="16"/>
    </row>
    <row r="26" spans="1:6" ht="21.75" customHeight="1">
      <c r="A26" s="17" t="s">
        <v>44</v>
      </c>
      <c r="B26" s="14" t="s">
        <v>70</v>
      </c>
      <c r="C26" s="15"/>
      <c r="D26" s="15"/>
      <c r="E26" s="15">
        <v>216</v>
      </c>
      <c r="F26" s="16">
        <f>IF(D26=0,"",E26/D26*100)</f>
      </c>
    </row>
    <row r="27" spans="1:6" ht="21.75" customHeight="1">
      <c r="A27" s="17" t="s">
        <v>71</v>
      </c>
      <c r="B27" s="14" t="s">
        <v>72</v>
      </c>
      <c r="C27" s="15"/>
      <c r="D27" s="15"/>
      <c r="E27" s="15">
        <v>5</v>
      </c>
      <c r="F27" s="16">
        <f>IF(D27=0,"",E27/D27*100)</f>
      </c>
    </row>
    <row r="28" spans="1:6" ht="21.75" customHeight="1">
      <c r="A28" s="18"/>
      <c r="B28" s="31" t="s">
        <v>73</v>
      </c>
      <c r="C28" s="15">
        <f>C5+C26+C27</f>
        <v>1016</v>
      </c>
      <c r="D28" s="15">
        <f>D5+D26+D27</f>
        <v>1216</v>
      </c>
      <c r="E28" s="15">
        <f>E5+E26+E27</f>
        <v>1221</v>
      </c>
      <c r="F28" s="16">
        <f>IF(D28=0,"",E28/D28*100)</f>
        <v>100.4111842105263</v>
      </c>
    </row>
  </sheetData>
  <sheetProtection/>
  <mergeCells count="1">
    <mergeCell ref="A2:F2"/>
  </mergeCells>
  <printOptions/>
  <pageMargins left="0.9402777777777778" right="0.7513888888888889" top="0.9798611111111111" bottom="0.9798611111111111" header="0.5076388888888889" footer="1.0194444444444444"/>
  <pageSetup fitToHeight="1" fitToWidth="1" horizontalDpi="600" verticalDpi="600" orientation="portrait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3">
      <selection activeCell="A35" sqref="A35:IV35"/>
    </sheetView>
  </sheetViews>
  <sheetFormatPr defaultColWidth="9.00390625" defaultRowHeight="14.25"/>
  <cols>
    <col min="1" max="1" width="7.875" style="1" customWidth="1"/>
    <col min="2" max="2" width="39.625" style="1" customWidth="1"/>
    <col min="3" max="3" width="10.375" style="1" customWidth="1"/>
    <col min="4" max="4" width="9.125" style="1" customWidth="1"/>
    <col min="5" max="5" width="11.25390625" style="3" customWidth="1"/>
    <col min="6" max="6" width="9.25390625" style="3" hidden="1" customWidth="1"/>
    <col min="7" max="16384" width="9.00390625" style="1" customWidth="1"/>
  </cols>
  <sheetData>
    <row r="1" ht="14.25">
      <c r="E1" s="3" t="s">
        <v>115</v>
      </c>
    </row>
    <row r="2" spans="1:5" ht="21.75" customHeight="1">
      <c r="A2" s="4" t="s">
        <v>116</v>
      </c>
      <c r="B2" s="4"/>
      <c r="C2" s="4"/>
      <c r="D2" s="4"/>
      <c r="E2" s="6"/>
    </row>
    <row r="3" spans="1:5" ht="12" customHeight="1">
      <c r="A3" s="7"/>
      <c r="B3" s="8"/>
      <c r="C3" s="8"/>
      <c r="E3" s="10" t="s">
        <v>76</v>
      </c>
    </row>
    <row r="4" spans="1:5" ht="39" customHeight="1">
      <c r="A4" s="11" t="s">
        <v>3</v>
      </c>
      <c r="B4" s="11" t="s">
        <v>117</v>
      </c>
      <c r="C4" s="11" t="s">
        <v>7</v>
      </c>
      <c r="D4" s="11" t="s">
        <v>77</v>
      </c>
      <c r="E4" s="12" t="s">
        <v>78</v>
      </c>
    </row>
    <row r="5" spans="1:5" ht="19.5" customHeight="1">
      <c r="A5" s="13" t="s">
        <v>10</v>
      </c>
      <c r="B5" s="20" t="s">
        <v>11</v>
      </c>
      <c r="C5" s="15">
        <f>'2020北仑收'!E5</f>
        <v>861</v>
      </c>
      <c r="D5" s="15">
        <f>D6+D21+D17</f>
        <v>22030</v>
      </c>
      <c r="E5" s="16">
        <f>IF(D5=0,"",(D5/C5-1)*100)</f>
        <v>2458.6527293844365</v>
      </c>
    </row>
    <row r="6" spans="1:5" ht="19.5" customHeight="1">
      <c r="A6" s="17" t="s">
        <v>12</v>
      </c>
      <c r="B6" s="20" t="s">
        <v>13</v>
      </c>
      <c r="C6" s="15">
        <f>'2020北仑收'!E6</f>
        <v>861</v>
      </c>
      <c r="D6" s="15">
        <v>530</v>
      </c>
      <c r="E6" s="16">
        <f aca="true" t="shared" si="0" ref="E6:E32">IF(D6=0,"",(D6/C6-1)*100)</f>
        <v>-38.44367015098722</v>
      </c>
    </row>
    <row r="7" spans="1:5" ht="19.5" customHeight="1">
      <c r="A7" s="13">
        <v>1</v>
      </c>
      <c r="B7" s="20" t="s">
        <v>14</v>
      </c>
      <c r="C7" s="15"/>
      <c r="D7" s="15"/>
      <c r="E7" s="16">
        <f t="shared" si="0"/>
      </c>
    </row>
    <row r="8" spans="1:5" ht="19.5" customHeight="1">
      <c r="A8" s="13">
        <v>2</v>
      </c>
      <c r="B8" s="20" t="s">
        <v>15</v>
      </c>
      <c r="C8" s="15"/>
      <c r="D8" s="15"/>
      <c r="E8" s="16">
        <f t="shared" si="0"/>
      </c>
    </row>
    <row r="9" spans="1:5" ht="19.5" customHeight="1">
      <c r="A9" s="13">
        <v>3</v>
      </c>
      <c r="B9" s="20" t="s">
        <v>16</v>
      </c>
      <c r="C9" s="15"/>
      <c r="D9" s="15"/>
      <c r="E9" s="16">
        <f t="shared" si="0"/>
      </c>
    </row>
    <row r="10" spans="1:5" ht="19.5" customHeight="1">
      <c r="A10" s="13">
        <v>4</v>
      </c>
      <c r="B10" s="20" t="s">
        <v>17</v>
      </c>
      <c r="C10" s="15"/>
      <c r="D10" s="15"/>
      <c r="E10" s="16">
        <f t="shared" si="0"/>
      </c>
    </row>
    <row r="11" spans="1:5" ht="19.5" customHeight="1">
      <c r="A11" s="13">
        <v>5</v>
      </c>
      <c r="B11" s="21" t="s">
        <v>18</v>
      </c>
      <c r="C11" s="15">
        <f>'2020北仑收'!E11</f>
        <v>438</v>
      </c>
      <c r="D11" s="15">
        <v>155</v>
      </c>
      <c r="E11" s="16">
        <f t="shared" si="0"/>
        <v>-64.61187214611871</v>
      </c>
    </row>
    <row r="12" spans="1:5" ht="19.5" customHeight="1">
      <c r="A12" s="13">
        <v>6</v>
      </c>
      <c r="B12" s="21" t="s">
        <v>19</v>
      </c>
      <c r="C12" s="15">
        <f>'2020北仑收'!E12</f>
        <v>113</v>
      </c>
      <c r="D12" s="15">
        <v>105</v>
      </c>
      <c r="E12" s="16">
        <f t="shared" si="0"/>
        <v>-7.079646017699115</v>
      </c>
    </row>
    <row r="13" spans="1:5" ht="19.5" customHeight="1">
      <c r="A13" s="13">
        <v>7</v>
      </c>
      <c r="B13" s="1" t="s">
        <v>20</v>
      </c>
      <c r="C13" s="15"/>
      <c r="D13" s="15"/>
      <c r="E13" s="16">
        <f t="shared" si="0"/>
      </c>
    </row>
    <row r="14" spans="1:5" ht="19.5" customHeight="1">
      <c r="A14" s="13">
        <v>8</v>
      </c>
      <c r="B14" s="21" t="s">
        <v>21</v>
      </c>
      <c r="C14" s="15"/>
      <c r="D14" s="15"/>
      <c r="E14" s="16">
        <f t="shared" si="0"/>
      </c>
    </row>
    <row r="15" spans="1:5" ht="19.5" customHeight="1">
      <c r="A15" s="13">
        <v>9</v>
      </c>
      <c r="B15" s="20" t="s">
        <v>22</v>
      </c>
      <c r="C15" s="15"/>
      <c r="D15" s="15"/>
      <c r="E15" s="16">
        <f t="shared" si="0"/>
      </c>
    </row>
    <row r="16" spans="1:5" ht="19.5" customHeight="1">
      <c r="A16" s="13">
        <v>10</v>
      </c>
      <c r="B16" s="21" t="s">
        <v>23</v>
      </c>
      <c r="C16" s="15">
        <f>'2020北仑收'!E16</f>
        <v>310</v>
      </c>
      <c r="D16" s="15">
        <v>270</v>
      </c>
      <c r="E16" s="16">
        <f t="shared" si="0"/>
        <v>-12.903225806451612</v>
      </c>
    </row>
    <row r="17" spans="1:5" ht="19.5" customHeight="1">
      <c r="A17" s="17" t="s">
        <v>24</v>
      </c>
      <c r="B17" s="21" t="s">
        <v>25</v>
      </c>
      <c r="C17" s="15"/>
      <c r="D17" s="15">
        <f>D18</f>
        <v>6500</v>
      </c>
      <c r="E17" s="16"/>
    </row>
    <row r="18" spans="1:5" ht="19.5" customHeight="1">
      <c r="A18" s="13">
        <v>1</v>
      </c>
      <c r="B18" s="21" t="s">
        <v>26</v>
      </c>
      <c r="C18" s="15"/>
      <c r="D18" s="15">
        <v>6500</v>
      </c>
      <c r="E18" s="16"/>
    </row>
    <row r="19" spans="1:5" ht="19.5" customHeight="1">
      <c r="A19" s="13">
        <v>2</v>
      </c>
      <c r="B19" s="21" t="s">
        <v>27</v>
      </c>
      <c r="C19" s="15"/>
      <c r="D19" s="15"/>
      <c r="E19" s="16"/>
    </row>
    <row r="20" spans="1:5" ht="19.5" customHeight="1">
      <c r="A20" s="13">
        <v>3</v>
      </c>
      <c r="B20" s="21" t="s">
        <v>28</v>
      </c>
      <c r="C20" s="15"/>
      <c r="D20" s="15"/>
      <c r="E20" s="16"/>
    </row>
    <row r="21" spans="1:5" ht="19.5" customHeight="1">
      <c r="A21" s="17" t="s">
        <v>29</v>
      </c>
      <c r="B21" s="21" t="s">
        <v>30</v>
      </c>
      <c r="C21" s="15"/>
      <c r="D21" s="15">
        <f>D25</f>
        <v>15000</v>
      </c>
      <c r="E21" s="16"/>
    </row>
    <row r="22" spans="1:5" ht="19.5" customHeight="1">
      <c r="A22" s="13">
        <v>1</v>
      </c>
      <c r="B22" s="21" t="s">
        <v>31</v>
      </c>
      <c r="C22" s="15"/>
      <c r="D22" s="15"/>
      <c r="E22" s="16"/>
    </row>
    <row r="23" spans="1:5" ht="19.5" customHeight="1">
      <c r="A23" s="13">
        <v>2</v>
      </c>
      <c r="B23" s="21" t="s">
        <v>32</v>
      </c>
      <c r="C23" s="15"/>
      <c r="D23" s="15"/>
      <c r="E23" s="16"/>
    </row>
    <row r="24" spans="1:5" ht="19.5" customHeight="1">
      <c r="A24" s="13">
        <v>3</v>
      </c>
      <c r="B24" s="21" t="s">
        <v>33</v>
      </c>
      <c r="C24" s="15"/>
      <c r="D24" s="15"/>
      <c r="E24" s="16"/>
    </row>
    <row r="25" spans="1:6" ht="19.5" customHeight="1">
      <c r="A25" s="13">
        <v>4</v>
      </c>
      <c r="B25" s="21" t="s">
        <v>34</v>
      </c>
      <c r="C25" s="15"/>
      <c r="D25" s="15">
        <f>3500+11500</f>
        <v>15000</v>
      </c>
      <c r="E25" s="16"/>
      <c r="F25" s="3" t="s">
        <v>118</v>
      </c>
    </row>
    <row r="26" spans="1:5" ht="19.5" customHeight="1">
      <c r="A26" s="17" t="s">
        <v>35</v>
      </c>
      <c r="B26" s="21" t="s">
        <v>36</v>
      </c>
      <c r="C26" s="15"/>
      <c r="D26" s="15"/>
      <c r="E26" s="16">
        <f t="shared" si="0"/>
      </c>
    </row>
    <row r="27" spans="1:5" ht="19.5" customHeight="1">
      <c r="A27" s="13">
        <v>1</v>
      </c>
      <c r="B27" s="21" t="s">
        <v>37</v>
      </c>
      <c r="C27" s="15"/>
      <c r="D27" s="15"/>
      <c r="E27" s="16">
        <f t="shared" si="0"/>
      </c>
    </row>
    <row r="28" spans="1:5" ht="19.5" customHeight="1">
      <c r="A28" s="13">
        <v>2</v>
      </c>
      <c r="B28" s="21" t="s">
        <v>38</v>
      </c>
      <c r="C28" s="15"/>
      <c r="D28" s="15"/>
      <c r="E28" s="16">
        <f t="shared" si="0"/>
      </c>
    </row>
    <row r="29" spans="1:5" ht="19.5" customHeight="1">
      <c r="A29" s="13">
        <v>3</v>
      </c>
      <c r="B29" s="21" t="s">
        <v>39</v>
      </c>
      <c r="C29" s="15"/>
      <c r="D29" s="15"/>
      <c r="E29" s="16">
        <f t="shared" si="0"/>
      </c>
    </row>
    <row r="30" spans="1:5" ht="19.5" customHeight="1">
      <c r="A30" s="17" t="s">
        <v>40</v>
      </c>
      <c r="B30" s="21" t="s">
        <v>41</v>
      </c>
      <c r="C30" s="15"/>
      <c r="D30" s="15"/>
      <c r="E30" s="16">
        <f t="shared" si="0"/>
      </c>
    </row>
    <row r="31" spans="1:5" ht="19.5" customHeight="1">
      <c r="A31" s="17" t="s">
        <v>42</v>
      </c>
      <c r="B31" s="21" t="s">
        <v>43</v>
      </c>
      <c r="C31" s="15">
        <f>'2020北仑收'!E31</f>
        <v>5</v>
      </c>
      <c r="D31" s="15">
        <v>5</v>
      </c>
      <c r="E31" s="16"/>
    </row>
    <row r="32" spans="1:5" ht="19.5" customHeight="1">
      <c r="A32" s="17" t="s">
        <v>44</v>
      </c>
      <c r="B32" s="22" t="s">
        <v>45</v>
      </c>
      <c r="C32" s="15">
        <f>'2020北仑收'!E32</f>
        <v>355</v>
      </c>
      <c r="D32" s="15">
        <v>5</v>
      </c>
      <c r="E32" s="16">
        <f>IF(D32=0,"",(D32/C32-1)*100)</f>
        <v>-98.59154929577466</v>
      </c>
    </row>
    <row r="33" spans="1:5" ht="19.5" customHeight="1">
      <c r="A33" s="18"/>
      <c r="B33" s="13" t="s">
        <v>46</v>
      </c>
      <c r="C33" s="15">
        <f>'2020北仑收'!E33</f>
        <v>1221</v>
      </c>
      <c r="D33" s="15">
        <f>D5+D32+D31</f>
        <v>22040</v>
      </c>
      <c r="E33" s="16">
        <f>IF(D33=0,"",(D33/C33-1)*100)</f>
        <v>1705.077805077805</v>
      </c>
    </row>
    <row r="35" ht="14.25" hidden="1">
      <c r="D35" s="1">
        <f>D5*0.3</f>
        <v>6609</v>
      </c>
    </row>
  </sheetData>
  <sheetProtection/>
  <mergeCells count="1">
    <mergeCell ref="A2:E2"/>
  </mergeCells>
  <printOptions/>
  <pageMargins left="0.9402777777777778" right="0.7513888888888889" top="0.9798611111111111" bottom="0.9798611111111111" header="0.5076388888888889" footer="1.0194444444444444"/>
  <pageSetup fitToHeight="1" fitToWidth="1"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00" workbookViewId="0" topLeftCell="A13">
      <selection activeCell="E6" sqref="E6"/>
    </sheetView>
  </sheetViews>
  <sheetFormatPr defaultColWidth="9.00390625" defaultRowHeight="14.25"/>
  <cols>
    <col min="1" max="1" width="7.375" style="1" customWidth="1"/>
    <col min="2" max="2" width="33.00390625" style="1" customWidth="1"/>
    <col min="3" max="3" width="11.875" style="2" customWidth="1"/>
    <col min="4" max="4" width="10.75390625" style="2" customWidth="1"/>
    <col min="5" max="5" width="11.00390625" style="3" customWidth="1"/>
    <col min="6" max="6" width="9.00390625" style="3" customWidth="1"/>
    <col min="7" max="7" width="15.125" style="1" customWidth="1"/>
    <col min="8" max="16384" width="9.00390625" style="1" customWidth="1"/>
  </cols>
  <sheetData>
    <row r="1" ht="14.25">
      <c r="E1" s="3" t="s">
        <v>119</v>
      </c>
    </row>
    <row r="2" spans="1:5" ht="20.25">
      <c r="A2" s="4" t="s">
        <v>120</v>
      </c>
      <c r="B2" s="4"/>
      <c r="C2" s="5"/>
      <c r="D2" s="5"/>
      <c r="E2" s="6"/>
    </row>
    <row r="3" spans="1:5" ht="18" customHeight="1">
      <c r="A3" s="7"/>
      <c r="B3" s="8"/>
      <c r="C3" s="9"/>
      <c r="E3" s="10" t="s">
        <v>76</v>
      </c>
    </row>
    <row r="4" spans="1:9" ht="38.25" customHeight="1">
      <c r="A4" s="11" t="s">
        <v>3</v>
      </c>
      <c r="B4" s="11" t="s">
        <v>117</v>
      </c>
      <c r="C4" s="11" t="s">
        <v>7</v>
      </c>
      <c r="D4" s="11" t="s">
        <v>77</v>
      </c>
      <c r="E4" s="12" t="s">
        <v>78</v>
      </c>
      <c r="G4"/>
      <c r="H4"/>
      <c r="I4"/>
    </row>
    <row r="5" spans="1:9" ht="21.75" customHeight="1">
      <c r="A5" s="13" t="s">
        <v>10</v>
      </c>
      <c r="B5" s="14" t="s">
        <v>50</v>
      </c>
      <c r="C5" s="15">
        <v>1000</v>
      </c>
      <c r="D5" s="15">
        <f>D11+D6</f>
        <v>15431</v>
      </c>
      <c r="E5" s="16">
        <f>IF(D5=0,"",(D5/C5-1)*100)</f>
        <v>1443.1</v>
      </c>
      <c r="H5"/>
      <c r="I5"/>
    </row>
    <row r="6" spans="1:9" ht="21.75" customHeight="1">
      <c r="A6" s="17" t="s">
        <v>12</v>
      </c>
      <c r="B6" s="14" t="s">
        <v>51</v>
      </c>
      <c r="C6" s="15"/>
      <c r="D6" s="15">
        <f>D8</f>
        <v>10</v>
      </c>
      <c r="E6" s="16"/>
      <c r="G6"/>
      <c r="H6"/>
      <c r="I6"/>
    </row>
    <row r="7" spans="1:9" ht="21.75" customHeight="1">
      <c r="A7" s="13"/>
      <c r="B7" s="14" t="s">
        <v>52</v>
      </c>
      <c r="C7" s="15"/>
      <c r="D7" s="15"/>
      <c r="E7" s="16">
        <f aca="true" t="shared" si="0" ref="E6:E27">IF(D7=0,"",(D7/C7-1)*100)</f>
      </c>
      <c r="G7"/>
      <c r="H7"/>
      <c r="I7"/>
    </row>
    <row r="8" spans="1:9" ht="21.75" customHeight="1">
      <c r="A8" s="13"/>
      <c r="B8" s="14" t="s">
        <v>53</v>
      </c>
      <c r="C8" s="15"/>
      <c r="D8" s="15">
        <v>10</v>
      </c>
      <c r="E8" s="16"/>
      <c r="G8"/>
      <c r="H8"/>
      <c r="I8"/>
    </row>
    <row r="9" spans="1:9" ht="21.75" customHeight="1">
      <c r="A9" s="13"/>
      <c r="B9" s="14" t="s">
        <v>54</v>
      </c>
      <c r="C9" s="15"/>
      <c r="D9" s="15"/>
      <c r="E9" s="16">
        <f t="shared" si="0"/>
      </c>
      <c r="G9"/>
      <c r="H9"/>
      <c r="I9"/>
    </row>
    <row r="10" spans="1:7" ht="21.75" customHeight="1">
      <c r="A10" s="13"/>
      <c r="B10" s="14" t="s">
        <v>55</v>
      </c>
      <c r="C10" s="15"/>
      <c r="D10" s="15"/>
      <c r="E10" s="16">
        <f t="shared" si="0"/>
      </c>
      <c r="G10"/>
    </row>
    <row r="11" spans="1:5" ht="21.75" customHeight="1">
      <c r="A11" s="17" t="s">
        <v>24</v>
      </c>
      <c r="B11" s="14" t="s">
        <v>56</v>
      </c>
      <c r="C11" s="15">
        <v>1000</v>
      </c>
      <c r="D11" s="15">
        <f>D19</f>
        <v>15421</v>
      </c>
      <c r="E11" s="16">
        <f t="shared" si="0"/>
        <v>1442.1</v>
      </c>
    </row>
    <row r="12" spans="1:5" ht="21.75" customHeight="1">
      <c r="A12" s="17"/>
      <c r="B12" s="14" t="s">
        <v>57</v>
      </c>
      <c r="C12" s="15"/>
      <c r="D12" s="15"/>
      <c r="E12" s="16">
        <f t="shared" si="0"/>
      </c>
    </row>
    <row r="13" spans="1:5" ht="21.75" customHeight="1">
      <c r="A13" s="17"/>
      <c r="B13" s="14" t="s">
        <v>58</v>
      </c>
      <c r="C13" s="15"/>
      <c r="D13" s="15"/>
      <c r="E13" s="16">
        <f t="shared" si="0"/>
      </c>
    </row>
    <row r="14" spans="1:5" ht="21.75" customHeight="1">
      <c r="A14" s="17"/>
      <c r="B14" s="14" t="s">
        <v>59</v>
      </c>
      <c r="C14" s="15"/>
      <c r="D14" s="15"/>
      <c r="E14" s="16">
        <f t="shared" si="0"/>
      </c>
    </row>
    <row r="15" spans="1:5" ht="21.75" customHeight="1">
      <c r="A15" s="17"/>
      <c r="B15" s="14" t="s">
        <v>60</v>
      </c>
      <c r="C15" s="15"/>
      <c r="D15" s="15"/>
      <c r="E15" s="16">
        <f t="shared" si="0"/>
      </c>
    </row>
    <row r="16" spans="1:5" ht="21.75" customHeight="1">
      <c r="A16" s="17"/>
      <c r="B16" s="14" t="s">
        <v>61</v>
      </c>
      <c r="C16" s="15"/>
      <c r="D16" s="15"/>
      <c r="E16" s="16">
        <f t="shared" si="0"/>
      </c>
    </row>
    <row r="17" spans="1:5" ht="21.75" customHeight="1">
      <c r="A17" s="17"/>
      <c r="B17" s="14" t="s">
        <v>62</v>
      </c>
      <c r="C17" s="15"/>
      <c r="D17" s="15"/>
      <c r="E17" s="16">
        <f t="shared" si="0"/>
      </c>
    </row>
    <row r="18" spans="1:5" ht="21.75" customHeight="1">
      <c r="A18" s="13"/>
      <c r="B18" s="14" t="s">
        <v>63</v>
      </c>
      <c r="C18" s="15"/>
      <c r="D18" s="15"/>
      <c r="E18" s="16">
        <f t="shared" si="0"/>
      </c>
    </row>
    <row r="19" spans="1:5" ht="21.75" customHeight="1">
      <c r="A19" s="13"/>
      <c r="B19" s="14" t="s">
        <v>64</v>
      </c>
      <c r="C19" s="15">
        <v>1000</v>
      </c>
      <c r="D19" s="15">
        <f>'2021北仑收'!D33-D26-D8</f>
        <v>15421</v>
      </c>
      <c r="E19" s="16">
        <f t="shared" si="0"/>
        <v>1442.1</v>
      </c>
    </row>
    <row r="20" spans="1:5" ht="21.75" customHeight="1">
      <c r="A20" s="17" t="s">
        <v>29</v>
      </c>
      <c r="B20" s="14" t="s">
        <v>65</v>
      </c>
      <c r="C20" s="15"/>
      <c r="D20" s="15"/>
      <c r="E20" s="16">
        <f t="shared" si="0"/>
      </c>
    </row>
    <row r="21" spans="1:5" ht="21.75" customHeight="1">
      <c r="A21" s="13"/>
      <c r="B21" s="14" t="s">
        <v>65</v>
      </c>
      <c r="C21" s="15"/>
      <c r="D21" s="15"/>
      <c r="E21" s="16">
        <f t="shared" si="0"/>
      </c>
    </row>
    <row r="22" spans="1:5" ht="21.75" customHeight="1">
      <c r="A22" s="17" t="s">
        <v>35</v>
      </c>
      <c r="B22" s="14" t="s">
        <v>66</v>
      </c>
      <c r="C22" s="15"/>
      <c r="D22" s="15"/>
      <c r="E22" s="16">
        <f t="shared" si="0"/>
      </c>
    </row>
    <row r="23" spans="1:5" ht="21.75" customHeight="1">
      <c r="A23" s="13"/>
      <c r="B23" s="14" t="s">
        <v>67</v>
      </c>
      <c r="C23" s="15"/>
      <c r="D23" s="15"/>
      <c r="E23" s="16">
        <f t="shared" si="0"/>
      </c>
    </row>
    <row r="24" spans="1:5" ht="21.75" customHeight="1">
      <c r="A24" s="17" t="s">
        <v>40</v>
      </c>
      <c r="B24" s="14" t="s">
        <v>68</v>
      </c>
      <c r="C24" s="15"/>
      <c r="D24" s="15"/>
      <c r="E24" s="16">
        <f t="shared" si="0"/>
      </c>
    </row>
    <row r="25" spans="1:5" ht="21.75" customHeight="1">
      <c r="A25" s="17" t="s">
        <v>42</v>
      </c>
      <c r="B25" s="14" t="s">
        <v>69</v>
      </c>
      <c r="C25" s="15"/>
      <c r="D25" s="15"/>
      <c r="E25" s="16"/>
    </row>
    <row r="26" spans="1:5" ht="21.75" customHeight="1">
      <c r="A26" s="17" t="s">
        <v>44</v>
      </c>
      <c r="B26" s="14" t="s">
        <v>70</v>
      </c>
      <c r="C26" s="15">
        <v>216</v>
      </c>
      <c r="D26" s="15">
        <v>6609</v>
      </c>
      <c r="E26" s="16">
        <f>IF(D26=0,"",(D26/C26-1)*100)</f>
        <v>2959.722222222222</v>
      </c>
    </row>
    <row r="27" spans="1:5" ht="21.75" customHeight="1">
      <c r="A27" s="17" t="s">
        <v>71</v>
      </c>
      <c r="B27" s="14" t="s">
        <v>72</v>
      </c>
      <c r="C27" s="15">
        <v>5</v>
      </c>
      <c r="D27" s="15"/>
      <c r="E27" s="16">
        <f>IF(D27=0,"",(D27/C27-1)*100)</f>
      </c>
    </row>
    <row r="28" spans="1:5" ht="19.5" customHeight="1">
      <c r="A28" s="18"/>
      <c r="B28" s="19" t="s">
        <v>73</v>
      </c>
      <c r="C28" s="15">
        <f>C5+C26+C27</f>
        <v>1221</v>
      </c>
      <c r="D28" s="15">
        <f>D26+D5</f>
        <v>22040</v>
      </c>
      <c r="E28" s="16">
        <f>IF(D28=0,"",(D28/C28-1)*100)</f>
        <v>1705.077805077805</v>
      </c>
    </row>
  </sheetData>
  <sheetProtection/>
  <mergeCells count="1">
    <mergeCell ref="A2:E2"/>
  </mergeCells>
  <printOptions/>
  <pageMargins left="0.9402777777777778" right="0.7513888888888889" top="0.9798611111111111" bottom="0.9798611111111111" header="0.5076388888888889" footer="1.0194444444444444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北仑区财政局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admin</cp:lastModifiedBy>
  <cp:lastPrinted>2016-12-30T08:48:40Z</cp:lastPrinted>
  <dcterms:created xsi:type="dcterms:W3CDTF">2014-12-05T02:15:45Z</dcterms:created>
  <dcterms:modified xsi:type="dcterms:W3CDTF">2021-01-06T08:00:26Z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ubyTemplate">
    <vt:lpwstr>14</vt:lpwstr>
  </property>
</Properties>
</file>