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3"/>
  </bookViews>
  <sheets>
    <sheet name="表一" sheetId="1" r:id="rId1"/>
    <sheet name="表二" sheetId="2" r:id="rId2"/>
    <sheet name="表三" sheetId="3" r:id="rId3"/>
    <sheet name="表四" sheetId="4" r:id="rId4"/>
  </sheets>
  <externalReferences>
    <externalReference r:id="rId7"/>
    <externalReference r:id="rId8"/>
  </externalReferences>
  <definedNames>
    <definedName name="_xlnm.Print_Area" localSheetId="1">'表二'!$A$1:$G$15</definedName>
    <definedName name="_xlnm.Print_Area" localSheetId="2">'表三'!$A$1:$E$19</definedName>
    <definedName name="_xlnm.Print_Area" localSheetId="0">'表一'!$A$1:$G$19</definedName>
    <definedName name="_xlnm.Print_Area" localSheetId="3">'表四'!$A$1:$E$15</definedName>
  </definedNames>
  <calcPr fullCalcOnLoad="1"/>
</workbook>
</file>

<file path=xl/sharedStrings.xml><?xml version="1.0" encoding="utf-8"?>
<sst xmlns="http://schemas.openxmlformats.org/spreadsheetml/2006/main" count="112" uniqueCount="54">
  <si>
    <t>表21</t>
  </si>
  <si>
    <r>
      <t xml:space="preserve">      </t>
    </r>
    <r>
      <rPr>
        <sz val="12"/>
        <color indexed="8"/>
        <rFont val="Times New Roman"/>
        <family val="1"/>
      </rPr>
      <t xml:space="preserve">         </t>
    </r>
    <r>
      <rPr>
        <b/>
        <sz val="15"/>
        <color indexed="8"/>
        <rFont val="宋体"/>
        <family val="0"/>
      </rPr>
      <t>2019年北仑区社会保险基金预算收入执行情况表</t>
    </r>
  </si>
  <si>
    <t xml:space="preserve">   单位：万元</t>
  </si>
  <si>
    <t>序号</t>
  </si>
  <si>
    <t>基金项目</t>
  </si>
  <si>
    <r>
      <t>2019</t>
    </r>
    <r>
      <rPr>
        <sz val="12"/>
        <color indexed="8"/>
        <rFont val="宋体"/>
        <family val="0"/>
      </rPr>
      <t>年预算数</t>
    </r>
  </si>
  <si>
    <r>
      <t>2019</t>
    </r>
    <r>
      <rPr>
        <sz val="12"/>
        <color indexed="8"/>
        <rFont val="宋体"/>
        <family val="0"/>
      </rPr>
      <t>年调整预算数</t>
    </r>
  </si>
  <si>
    <r>
      <t>2019</t>
    </r>
    <r>
      <rPr>
        <sz val="12"/>
        <color indexed="8"/>
        <rFont val="宋体"/>
        <family val="0"/>
      </rPr>
      <t>年执行数</t>
    </r>
  </si>
  <si>
    <r>
      <t>为调整预算数</t>
    </r>
    <r>
      <rPr>
        <sz val="12"/>
        <color indexed="8"/>
        <rFont val="Times New Roman"/>
        <family val="1"/>
      </rPr>
      <t>%</t>
    </r>
  </si>
  <si>
    <t>为预算数%</t>
  </si>
  <si>
    <r>
      <t>2018</t>
    </r>
    <r>
      <rPr>
        <sz val="12"/>
        <rFont val="宋体"/>
        <family val="0"/>
      </rPr>
      <t>年执行数</t>
    </r>
  </si>
  <si>
    <t>一</t>
  </si>
  <si>
    <t>机关事业养老保险基金</t>
  </si>
  <si>
    <t>其中：保险费收入</t>
  </si>
  <si>
    <t xml:space="preserve">      其他机关事业养老保险基金收入</t>
  </si>
  <si>
    <t>二</t>
  </si>
  <si>
    <t>被征地人员养老保障基金</t>
  </si>
  <si>
    <t xml:space="preserve">      其他被征地人员养老保障基金收入</t>
  </si>
  <si>
    <t>三</t>
  </si>
  <si>
    <t>城乡居民社会养老保险基金</t>
  </si>
  <si>
    <t xml:space="preserve">      其他城乡居民社会养老保险基金收入</t>
  </si>
  <si>
    <t>四</t>
  </si>
  <si>
    <t>城乡居民基本医疗保险基金</t>
  </si>
  <si>
    <t xml:space="preserve">      其他城乡居民基本医疗保险基金收入</t>
  </si>
  <si>
    <t>收入小计</t>
  </si>
  <si>
    <t>五</t>
  </si>
  <si>
    <t>上年转入</t>
  </si>
  <si>
    <t>收入合计</t>
  </si>
  <si>
    <t>表22</t>
  </si>
  <si>
    <t>2019年北仑区社会保险基金预算支出执行情况表</t>
  </si>
  <si>
    <t>单位：万元</t>
  </si>
  <si>
    <r>
      <t>2019</t>
    </r>
    <r>
      <rPr>
        <sz val="12"/>
        <rFont val="宋体"/>
        <family val="0"/>
      </rPr>
      <t>年预算数</t>
    </r>
  </si>
  <si>
    <r>
      <t>2019</t>
    </r>
    <r>
      <rPr>
        <sz val="12"/>
        <rFont val="宋体"/>
        <family val="0"/>
      </rPr>
      <t>年调整预算数</t>
    </r>
  </si>
  <si>
    <r>
      <t>2019</t>
    </r>
    <r>
      <rPr>
        <sz val="12"/>
        <rFont val="宋体"/>
        <family val="0"/>
      </rPr>
      <t>年执行数</t>
    </r>
  </si>
  <si>
    <r>
      <t>为调整预算数</t>
    </r>
    <r>
      <rPr>
        <sz val="12"/>
        <rFont val="Times New Roman"/>
        <family val="1"/>
      </rPr>
      <t>%</t>
    </r>
  </si>
  <si>
    <t>其中：基本养老金支出</t>
  </si>
  <si>
    <t>其中：被征地人员养老保障基金支出</t>
  </si>
  <si>
    <t>其中：城乡居民社会养老保险支出</t>
  </si>
  <si>
    <t>其中：城乡居民基本医疗保险待遇支出</t>
  </si>
  <si>
    <t>支出小计</t>
  </si>
  <si>
    <t>结转下年</t>
  </si>
  <si>
    <t>支出合计</t>
  </si>
  <si>
    <t xml:space="preserve">表23 </t>
  </si>
  <si>
    <t>2020年北仑区社会保险基金预算收入预算表</t>
  </si>
  <si>
    <t>2019年执行数</t>
  </si>
  <si>
    <r>
      <t>2020</t>
    </r>
    <r>
      <rPr>
        <sz val="12"/>
        <rFont val="宋体"/>
        <family val="0"/>
      </rPr>
      <t>年预算数</t>
    </r>
  </si>
  <si>
    <r>
      <t>比上年增长</t>
    </r>
    <r>
      <rPr>
        <sz val="12"/>
        <rFont val="Times New Roman"/>
        <family val="1"/>
      </rPr>
      <t>%</t>
    </r>
  </si>
  <si>
    <t>被征地人员社会保障基金</t>
  </si>
  <si>
    <t xml:space="preserve">      其他被征地人员社会保障基金收入</t>
  </si>
  <si>
    <t>城乡居民医疗保险基金</t>
  </si>
  <si>
    <t xml:space="preserve">      其他城镇居民医疗保险基金收入</t>
  </si>
  <si>
    <t>表24</t>
  </si>
  <si>
    <r>
      <t xml:space="preserve">        </t>
    </r>
    <r>
      <rPr>
        <b/>
        <sz val="16"/>
        <rFont val="宋体"/>
        <family val="0"/>
      </rPr>
      <t>2020年北仑区社会保险基金预算支出预算表</t>
    </r>
  </si>
  <si>
    <t>其中：被征地人员养老支出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</si>
</sst>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.0%"/>
    <numFmt numFmtId="179" formatCode="0_ "/>
  </numFmts>
  <fonts count="35">
    <font>
      <sz val="11"/>
      <color indexed="8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6"/>
      <name val="Times New Roman"/>
      <family val="1"/>
    </font>
    <font>
      <sz val="12"/>
      <name val="宋体"/>
      <family val="0"/>
    </font>
    <font>
      <sz val="12"/>
      <name val="Times New Roman"/>
      <family val="1"/>
    </font>
    <font>
      <b/>
      <sz val="15"/>
      <name val="宋体"/>
      <family val="0"/>
    </font>
    <font>
      <sz val="12"/>
      <color indexed="8"/>
      <name val="宋体"/>
      <family val="0"/>
    </font>
    <font>
      <sz val="10.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6"/>
      <name val="宋体"/>
      <family val="0"/>
    </font>
    <font>
      <b/>
      <sz val="15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rgb="FF000000"/>
      <name val="宋体"/>
      <family val="0"/>
    </font>
    <font>
      <sz val="10.5"/>
      <color rgb="FF000000"/>
      <name val="Times New Roman"/>
      <family val="1"/>
    </font>
    <font>
      <sz val="12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2" fillId="0" borderId="4" applyNumberFormat="0" applyFill="0" applyAlignment="0" applyProtection="0"/>
    <xf numFmtId="0" fontId="10" fillId="8" borderId="0" applyNumberFormat="0" applyBorder="0" applyAlignment="0" applyProtection="0"/>
    <xf numFmtId="0" fontId="15" fillId="0" borderId="5" applyNumberFormat="0" applyFill="0" applyAlignment="0" applyProtection="0"/>
    <xf numFmtId="0" fontId="10" fillId="9" borderId="0" applyNumberFormat="0" applyBorder="0" applyAlignment="0" applyProtection="0"/>
    <xf numFmtId="0" fontId="20" fillId="10" borderId="6" applyNumberFormat="0" applyAlignment="0" applyProtection="0"/>
    <xf numFmtId="0" fontId="24" fillId="10" borderId="1" applyNumberFormat="0" applyAlignment="0" applyProtection="0"/>
    <xf numFmtId="0" fontId="26" fillId="11" borderId="7" applyNumberFormat="0" applyAlignment="0" applyProtection="0"/>
    <xf numFmtId="0" fontId="0" fillId="3" borderId="0" applyNumberFormat="0" applyBorder="0" applyAlignment="0" applyProtection="0"/>
    <xf numFmtId="0" fontId="10" fillId="12" borderId="0" applyNumberFormat="0" applyBorder="0" applyAlignment="0" applyProtection="0"/>
    <xf numFmtId="0" fontId="22" fillId="0" borderId="8" applyNumberFormat="0" applyFill="0" applyAlignment="0" applyProtection="0"/>
    <xf numFmtId="0" fontId="4" fillId="0" borderId="0">
      <alignment/>
      <protection/>
    </xf>
    <xf numFmtId="0" fontId="11" fillId="0" borderId="9" applyNumberFormat="0" applyFill="0" applyAlignment="0" applyProtection="0"/>
    <xf numFmtId="0" fontId="18" fillId="2" borderId="0" applyNumberFormat="0" applyBorder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1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0" fillId="20" borderId="0" applyNumberFormat="0" applyBorder="0" applyAlignment="0" applyProtection="0"/>
    <xf numFmtId="0" fontId="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0" fillId="22" borderId="0" applyNumberFormat="0" applyBorder="0" applyAlignment="0" applyProtection="0"/>
    <xf numFmtId="0" fontId="10" fillId="23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2" fillId="24" borderId="0" xfId="46" applyFont="1" applyFill="1" applyAlignment="1">
      <alignment vertical="center"/>
    </xf>
    <xf numFmtId="0" fontId="2" fillId="24" borderId="0" xfId="0" applyFont="1" applyFill="1" applyAlignment="1">
      <alignment vertical="center"/>
    </xf>
    <xf numFmtId="176" fontId="2" fillId="24" borderId="0" xfId="0" applyNumberFormat="1" applyFont="1" applyFill="1" applyBorder="1" applyAlignment="1">
      <alignment vertical="center"/>
    </xf>
    <xf numFmtId="176" fontId="1" fillId="24" borderId="0" xfId="0" applyNumberFormat="1" applyFont="1" applyFill="1" applyBorder="1" applyAlignment="1">
      <alignment horizontal="right" vertical="center"/>
    </xf>
    <xf numFmtId="0" fontId="2" fillId="24" borderId="0" xfId="0" applyNumberFormat="1" applyFont="1" applyFill="1" applyBorder="1" applyAlignment="1">
      <alignment horizontal="center" vertical="center"/>
    </xf>
    <xf numFmtId="0" fontId="2" fillId="24" borderId="0" xfId="0" applyNumberFormat="1" applyFont="1" applyFill="1" applyBorder="1" applyAlignment="1">
      <alignment vertical="top"/>
    </xf>
    <xf numFmtId="0" fontId="3" fillId="24" borderId="0" xfId="0" applyNumberFormat="1" applyFont="1" applyFill="1" applyBorder="1" applyAlignment="1">
      <alignment vertical="top"/>
    </xf>
    <xf numFmtId="0" fontId="4" fillId="24" borderId="10" xfId="0" applyNumberFormat="1" applyFont="1" applyFill="1" applyBorder="1" applyAlignment="1">
      <alignment horizontal="center" vertical="center" wrapText="1"/>
    </xf>
    <xf numFmtId="0" fontId="5" fillId="24" borderId="10" xfId="0" applyNumberFormat="1" applyFont="1" applyFill="1" applyBorder="1" applyAlignment="1">
      <alignment horizontal="center" vertical="center" wrapText="1"/>
    </xf>
    <xf numFmtId="176" fontId="4" fillId="24" borderId="10" xfId="0" applyNumberFormat="1" applyFont="1" applyFill="1" applyBorder="1" applyAlignment="1">
      <alignment horizontal="center" vertical="center" wrapText="1"/>
    </xf>
    <xf numFmtId="0" fontId="4" fillId="24" borderId="10" xfId="0" applyNumberFormat="1" applyFont="1" applyFill="1" applyBorder="1" applyAlignment="1">
      <alignment horizontal="left" vertical="center" wrapText="1"/>
    </xf>
    <xf numFmtId="177" fontId="4" fillId="0" borderId="11" xfId="44" applyNumberFormat="1" applyFont="1" applyFill="1" applyBorder="1" applyAlignment="1">
      <alignment horizontal="right" vertical="center" wrapText="1"/>
      <protection/>
    </xf>
    <xf numFmtId="176" fontId="4" fillId="24" borderId="10" xfId="0" applyNumberFormat="1" applyFont="1" applyFill="1" applyBorder="1" applyAlignment="1">
      <alignment horizontal="right" vertical="center" wrapText="1"/>
    </xf>
    <xf numFmtId="0" fontId="4" fillId="24" borderId="10" xfId="46" applyNumberFormat="1" applyFont="1" applyFill="1" applyBorder="1" applyAlignment="1">
      <alignment horizontal="center" vertical="center" wrapText="1"/>
    </xf>
    <xf numFmtId="0" fontId="4" fillId="24" borderId="10" xfId="46" applyNumberFormat="1" applyFont="1" applyFill="1" applyBorder="1" applyAlignment="1">
      <alignment horizontal="left" vertical="center" wrapText="1"/>
    </xf>
    <xf numFmtId="0" fontId="1" fillId="24" borderId="0" xfId="46" applyFont="1" applyFill="1" applyAlignment="1">
      <alignment vertical="center"/>
    </xf>
    <xf numFmtId="0" fontId="1" fillId="24" borderId="0" xfId="0" applyFont="1" applyFill="1" applyAlignment="1">
      <alignment vertical="center"/>
    </xf>
    <xf numFmtId="0" fontId="6" fillId="24" borderId="0" xfId="0" applyNumberFormat="1" applyFont="1" applyFill="1" applyBorder="1" applyAlignment="1">
      <alignment horizontal="center" vertical="center"/>
    </xf>
    <xf numFmtId="0" fontId="1" fillId="24" borderId="0" xfId="0" applyNumberFormat="1" applyFont="1" applyFill="1" applyBorder="1" applyAlignment="1">
      <alignment vertical="center"/>
    </xf>
    <xf numFmtId="0" fontId="4" fillId="24" borderId="0" xfId="0" applyNumberFormat="1" applyFont="1" applyFill="1" applyBorder="1" applyAlignment="1">
      <alignment horizontal="right" vertical="center"/>
    </xf>
    <xf numFmtId="177" fontId="4" fillId="0" borderId="11" xfId="44" applyNumberFormat="1" applyFont="1" applyFill="1" applyBorder="1" applyAlignment="1">
      <alignment horizontal="center" vertical="center" wrapText="1"/>
      <protection/>
    </xf>
    <xf numFmtId="0" fontId="5" fillId="24" borderId="12" xfId="0" applyNumberFormat="1" applyFont="1" applyFill="1" applyBorder="1" applyAlignment="1">
      <alignment horizontal="center" vertical="center" wrapText="1"/>
    </xf>
    <xf numFmtId="176" fontId="4" fillId="24" borderId="12" xfId="0" applyNumberFormat="1" applyFont="1" applyFill="1" applyBorder="1" applyAlignment="1">
      <alignment horizontal="center" vertical="center" wrapText="1"/>
    </xf>
    <xf numFmtId="0" fontId="4" fillId="24" borderId="11" xfId="0" applyNumberFormat="1" applyFont="1" applyFill="1" applyBorder="1" applyAlignment="1">
      <alignment vertical="center" wrapText="1"/>
    </xf>
    <xf numFmtId="0" fontId="1" fillId="24" borderId="10" xfId="46" applyNumberFormat="1" applyFont="1" applyFill="1" applyBorder="1" applyAlignment="1">
      <alignment horizontal="center" vertical="center" wrapText="1"/>
    </xf>
    <xf numFmtId="0" fontId="1" fillId="24" borderId="11" xfId="46" applyNumberFormat="1" applyFont="1" applyFill="1" applyBorder="1" applyAlignment="1">
      <alignment vertical="center" wrapText="1"/>
    </xf>
    <xf numFmtId="0" fontId="4" fillId="24" borderId="11" xfId="0" applyNumberFormat="1" applyFont="1" applyFill="1" applyBorder="1" applyAlignment="1">
      <alignment horizontal="center" vertical="center" wrapText="1"/>
    </xf>
    <xf numFmtId="0" fontId="4" fillId="24" borderId="11" xfId="0" applyNumberFormat="1" applyFont="1" applyFill="1" applyBorder="1" applyAlignment="1">
      <alignment horizontal="left" vertical="center" wrapText="1"/>
    </xf>
    <xf numFmtId="0" fontId="4" fillId="24" borderId="0" xfId="0" applyNumberFormat="1" applyFont="1" applyFill="1" applyBorder="1" applyAlignment="1">
      <alignment horizontal="left" vertical="center"/>
    </xf>
    <xf numFmtId="0" fontId="4" fillId="24" borderId="0" xfId="0" applyFont="1" applyFill="1" applyAlignment="1">
      <alignment vertical="center"/>
    </xf>
    <xf numFmtId="176" fontId="1" fillId="24" borderId="0" xfId="0" applyNumberFormat="1" applyFont="1" applyFill="1" applyBorder="1" applyAlignment="1">
      <alignment vertical="center"/>
    </xf>
    <xf numFmtId="0" fontId="1" fillId="24" borderId="0" xfId="0" applyFont="1" applyFill="1" applyBorder="1" applyAlignment="1">
      <alignment vertical="center"/>
    </xf>
    <xf numFmtId="10" fontId="32" fillId="24" borderId="10" xfId="0" applyNumberFormat="1" applyFont="1" applyFill="1" applyBorder="1" applyAlignment="1">
      <alignment horizontal="center" vertical="center" wrapText="1"/>
    </xf>
    <xf numFmtId="0" fontId="5" fillId="24" borderId="0" xfId="0" applyFont="1" applyFill="1" applyBorder="1" applyAlignment="1">
      <alignment horizontal="center" vertical="center" wrapText="1"/>
    </xf>
    <xf numFmtId="177" fontId="4" fillId="0" borderId="11" xfId="44" applyNumberFormat="1" applyFill="1" applyBorder="1" applyAlignment="1">
      <alignment horizontal="right" vertical="center" wrapText="1"/>
      <protection/>
    </xf>
    <xf numFmtId="177" fontId="4" fillId="0" borderId="10" xfId="44" applyNumberFormat="1" applyFont="1" applyFill="1" applyBorder="1" applyAlignment="1">
      <alignment horizontal="right" vertical="center" wrapText="1"/>
      <protection/>
    </xf>
    <xf numFmtId="177" fontId="4" fillId="0" borderId="0" xfId="44" applyNumberFormat="1" applyFont="1" applyBorder="1" applyAlignment="1">
      <alignment horizontal="right" vertical="center" wrapText="1"/>
      <protection/>
    </xf>
    <xf numFmtId="10" fontId="1" fillId="24" borderId="0" xfId="0" applyNumberFormat="1" applyFont="1" applyFill="1" applyBorder="1" applyAlignment="1">
      <alignment vertical="center"/>
    </xf>
    <xf numFmtId="178" fontId="1" fillId="24" borderId="0" xfId="0" applyNumberFormat="1" applyFont="1" applyFill="1" applyBorder="1" applyAlignment="1">
      <alignment vertical="center"/>
    </xf>
    <xf numFmtId="0" fontId="0" fillId="24" borderId="0" xfId="0" applyFont="1" applyFill="1" applyAlignment="1">
      <alignment vertical="center"/>
    </xf>
    <xf numFmtId="0" fontId="0" fillId="24" borderId="0" xfId="0" applyFill="1" applyAlignment="1">
      <alignment vertical="center"/>
    </xf>
    <xf numFmtId="176" fontId="0" fillId="24" borderId="0" xfId="0" applyNumberFormat="1" applyFont="1" applyFill="1" applyBorder="1" applyAlignment="1">
      <alignment vertical="center"/>
    </xf>
    <xf numFmtId="10" fontId="0" fillId="24" borderId="0" xfId="0" applyNumberFormat="1" applyFont="1" applyFill="1" applyBorder="1" applyAlignment="1">
      <alignment vertical="center"/>
    </xf>
    <xf numFmtId="0" fontId="0" fillId="24" borderId="0" xfId="0" applyFill="1" applyBorder="1" applyAlignment="1">
      <alignment vertical="center"/>
    </xf>
    <xf numFmtId="10" fontId="0" fillId="24" borderId="0" xfId="0" applyNumberFormat="1" applyFill="1" applyBorder="1" applyAlignment="1">
      <alignment vertical="center"/>
    </xf>
    <xf numFmtId="176" fontId="0" fillId="24" borderId="0" xfId="0" applyNumberFormat="1" applyFill="1" applyBorder="1" applyAlignment="1">
      <alignment horizontal="right" vertical="center"/>
    </xf>
    <xf numFmtId="10" fontId="0" fillId="24" borderId="0" xfId="0" applyNumberFormat="1" applyFill="1" applyBorder="1" applyAlignment="1">
      <alignment horizontal="right" vertical="center"/>
    </xf>
    <xf numFmtId="0" fontId="33" fillId="24" borderId="0" xfId="0" applyNumberFormat="1" applyFont="1" applyFill="1" applyBorder="1" applyAlignment="1">
      <alignment horizontal="center" vertical="center"/>
    </xf>
    <xf numFmtId="0" fontId="8" fillId="24" borderId="0" xfId="0" applyNumberFormat="1" applyFont="1" applyFill="1" applyBorder="1" applyAlignment="1">
      <alignment horizontal="center" vertical="center"/>
    </xf>
    <xf numFmtId="10" fontId="8" fillId="24" borderId="0" xfId="0" applyNumberFormat="1" applyFont="1" applyFill="1" applyBorder="1" applyAlignment="1">
      <alignment horizontal="center" vertical="center"/>
    </xf>
    <xf numFmtId="0" fontId="9" fillId="24" borderId="0" xfId="0" applyNumberFormat="1" applyFont="1" applyFill="1" applyBorder="1" applyAlignment="1">
      <alignment horizontal="right" vertical="center"/>
    </xf>
    <xf numFmtId="176" fontId="0" fillId="24" borderId="0" xfId="0" applyNumberFormat="1" applyFont="1" applyFill="1" applyBorder="1" applyAlignment="1">
      <alignment horizontal="right" vertical="center"/>
    </xf>
    <xf numFmtId="10" fontId="0" fillId="24" borderId="0" xfId="0" applyNumberFormat="1" applyFont="1" applyFill="1" applyBorder="1" applyAlignment="1">
      <alignment horizontal="right" vertical="center"/>
    </xf>
    <xf numFmtId="0" fontId="7" fillId="24" borderId="10" xfId="0" applyNumberFormat="1" applyFont="1" applyFill="1" applyBorder="1" applyAlignment="1">
      <alignment horizontal="center" vertical="center" wrapText="1"/>
    </xf>
    <xf numFmtId="0" fontId="34" fillId="24" borderId="12" xfId="0" applyNumberFormat="1" applyFont="1" applyFill="1" applyBorder="1" applyAlignment="1">
      <alignment horizontal="center" vertical="center" wrapText="1"/>
    </xf>
    <xf numFmtId="176" fontId="32" fillId="24" borderId="12" xfId="0" applyNumberFormat="1" applyFont="1" applyFill="1" applyBorder="1" applyAlignment="1">
      <alignment horizontal="center" vertical="center" wrapText="1"/>
    </xf>
    <xf numFmtId="0" fontId="7" fillId="24" borderId="10" xfId="0" applyNumberFormat="1" applyFont="1" applyFill="1" applyBorder="1" applyAlignment="1">
      <alignment horizontal="left" vertical="center" wrapText="1"/>
    </xf>
    <xf numFmtId="177" fontId="4" fillId="0" borderId="10" xfId="44" applyNumberFormat="1" applyFill="1" applyBorder="1" applyAlignment="1">
      <alignment horizontal="right" vertical="center" wrapText="1"/>
      <protection/>
    </xf>
    <xf numFmtId="0" fontId="9" fillId="24" borderId="10" xfId="0" applyNumberFormat="1" applyFont="1" applyFill="1" applyBorder="1" applyAlignment="1">
      <alignment horizontal="center" vertical="center" wrapText="1"/>
    </xf>
    <xf numFmtId="0" fontId="1" fillId="24" borderId="10" xfId="46" applyNumberFormat="1" applyFont="1" applyFill="1" applyBorder="1" applyAlignment="1">
      <alignment horizontal="left" vertical="center" wrapText="1"/>
    </xf>
    <xf numFmtId="179" fontId="7" fillId="24" borderId="0" xfId="0" applyNumberFormat="1" applyFont="1" applyFill="1" applyBorder="1" applyAlignment="1">
      <alignment horizontal="left" vertical="center" wrapText="1"/>
    </xf>
    <xf numFmtId="10" fontId="7" fillId="24" borderId="0" xfId="0" applyNumberFormat="1" applyFont="1" applyFill="1" applyBorder="1" applyAlignment="1">
      <alignment horizontal="left" vertical="center" wrapText="1"/>
    </xf>
    <xf numFmtId="179" fontId="7" fillId="24" borderId="0" xfId="0" applyNumberFormat="1" applyFont="1" applyFill="1" applyAlignment="1">
      <alignment horizontal="left" vertical="center" wrapText="1"/>
    </xf>
    <xf numFmtId="0" fontId="7" fillId="24" borderId="0" xfId="0" applyNumberFormat="1" applyFont="1" applyFill="1" applyBorder="1" applyAlignment="1">
      <alignment horizontal="left" vertical="center" wrapText="1"/>
    </xf>
    <xf numFmtId="10" fontId="0" fillId="24" borderId="0" xfId="0" applyNumberFormat="1" applyFont="1" applyFill="1" applyBorder="1" applyAlignment="1">
      <alignment vertical="center"/>
    </xf>
    <xf numFmtId="178" fontId="0" fillId="24" borderId="0" xfId="25" applyNumberFormat="1" applyFill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_副本2013年上半年预算执行情况表报人大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20&#24180;&#21306;&#39044;&#31639;-&#31038;&#20445;&#22522;&#37329;&#25253;&#20154;&#22823;&#29256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650da4b4e0ab9f53/&#26700;&#38754;/&#21608;&#20845;&#21152;&#29677;-&#31038;&#20445;(2)/&#24050;&#32463;&#20462;&#25913;&#34920;&#26684;/2020&#24180;&#21306;&#39044;&#31639;-&#31038;&#20445;&#22522;&#37329;&#25253;&#20154;&#22823;&#2925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预算总表"/>
      <sheetName val="事业养老 "/>
      <sheetName val="土征"/>
      <sheetName val="城乡"/>
      <sheetName val="医保"/>
      <sheetName val="事业测算表"/>
      <sheetName val="被征地测算"/>
      <sheetName val="城乡测算表"/>
      <sheetName val="医疗测算表"/>
      <sheetName val="土征63部份"/>
      <sheetName val="Sheet10"/>
    </sheetNames>
    <sheetDataSet>
      <sheetData sheetId="3">
        <row r="5">
          <cell r="D5">
            <v>350</v>
          </cell>
        </row>
        <row r="14">
          <cell r="D14">
            <v>14235.5</v>
          </cell>
        </row>
      </sheetData>
      <sheetData sheetId="4">
        <row r="5">
          <cell r="D5">
            <v>9632</v>
          </cell>
        </row>
        <row r="17">
          <cell r="D17">
            <v>40169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预算总表"/>
      <sheetName val="事业养老 "/>
      <sheetName val="土征"/>
      <sheetName val="城乡"/>
      <sheetName val="医保"/>
      <sheetName val="事业测算表"/>
      <sheetName val="被征地测算"/>
      <sheetName val="城乡测算表"/>
      <sheetName val="医疗测算表"/>
      <sheetName val="土征63部份"/>
      <sheetName val="Sheet10"/>
    </sheetNames>
    <sheetDataSet>
      <sheetData sheetId="0">
        <row r="7">
          <cell r="F7">
            <v>45093</v>
          </cell>
          <cell r="H7">
            <v>72774</v>
          </cell>
        </row>
        <row r="8">
          <cell r="F8">
            <v>33653</v>
          </cell>
          <cell r="H8">
            <v>2400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SheetLayoutView="100" workbookViewId="0" topLeftCell="A1">
      <selection activeCell="H1" sqref="H1:I65536"/>
    </sheetView>
  </sheetViews>
  <sheetFormatPr defaultColWidth="9.00390625" defaultRowHeight="13.5" customHeight="1"/>
  <cols>
    <col min="1" max="1" width="6.125" style="41" customWidth="1"/>
    <col min="2" max="2" width="42.75390625" style="41" customWidth="1"/>
    <col min="3" max="3" width="14.375" style="41" customWidth="1"/>
    <col min="4" max="4" width="12.125" style="41" hidden="1" customWidth="1"/>
    <col min="5" max="5" width="14.375" style="41" customWidth="1"/>
    <col min="6" max="6" width="11.00390625" style="42" hidden="1" customWidth="1"/>
    <col min="7" max="7" width="11.00390625" style="43" customWidth="1"/>
    <col min="8" max="8" width="12.00390625" style="44" hidden="1" customWidth="1"/>
    <col min="9" max="9" width="9.375" style="45" hidden="1" customWidth="1"/>
    <col min="10" max="10" width="13.75390625" style="41" bestFit="1" customWidth="1"/>
    <col min="11" max="16384" width="9.00390625" style="41" customWidth="1"/>
  </cols>
  <sheetData>
    <row r="1" spans="6:7" ht="13.5" customHeight="1">
      <c r="F1" s="46" t="s">
        <v>0</v>
      </c>
      <c r="G1" s="47" t="s">
        <v>0</v>
      </c>
    </row>
    <row r="2" spans="1:7" ht="30" customHeight="1">
      <c r="A2" s="48" t="s">
        <v>1</v>
      </c>
      <c r="B2" s="49"/>
      <c r="C2" s="49"/>
      <c r="D2" s="49"/>
      <c r="E2" s="49"/>
      <c r="F2" s="49"/>
      <c r="G2" s="50"/>
    </row>
    <row r="3" spans="1:7" ht="27" customHeight="1">
      <c r="A3" s="51"/>
      <c r="F3" s="52" t="s">
        <v>2</v>
      </c>
      <c r="G3" s="53"/>
    </row>
    <row r="4" spans="1:9" s="40" customFormat="1" ht="33" customHeight="1">
      <c r="A4" s="54" t="s">
        <v>3</v>
      </c>
      <c r="B4" s="54" t="s">
        <v>4</v>
      </c>
      <c r="C4" s="55" t="s">
        <v>5</v>
      </c>
      <c r="D4" s="55" t="s">
        <v>6</v>
      </c>
      <c r="E4" s="55" t="s">
        <v>7</v>
      </c>
      <c r="F4" s="56" t="s">
        <v>8</v>
      </c>
      <c r="G4" s="33" t="s">
        <v>9</v>
      </c>
      <c r="H4" s="34" t="s">
        <v>10</v>
      </c>
      <c r="I4" s="65"/>
    </row>
    <row r="5" spans="1:9" ht="21" customHeight="1">
      <c r="A5" s="54" t="s">
        <v>11</v>
      </c>
      <c r="B5" s="57" t="s">
        <v>12</v>
      </c>
      <c r="C5" s="58">
        <v>37262</v>
      </c>
      <c r="D5" s="36">
        <v>41104</v>
      </c>
      <c r="E5" s="36">
        <v>41104</v>
      </c>
      <c r="F5" s="13">
        <f>E5/D5*100</f>
        <v>100</v>
      </c>
      <c r="G5" s="13">
        <f>E5/C5*100</f>
        <v>110.31077236863291</v>
      </c>
      <c r="H5" s="37">
        <v>46706</v>
      </c>
      <c r="I5" s="66">
        <f aca="true" t="shared" si="0" ref="I5:I16">E5/H5-1</f>
        <v>-0.11994176337087314</v>
      </c>
    </row>
    <row r="6" spans="1:9" ht="18.75" customHeight="1">
      <c r="A6" s="59"/>
      <c r="B6" s="57" t="s">
        <v>13</v>
      </c>
      <c r="C6" s="58">
        <v>36742</v>
      </c>
      <c r="D6" s="36">
        <v>31589</v>
      </c>
      <c r="E6" s="36">
        <v>31589</v>
      </c>
      <c r="F6" s="13">
        <f>E6/D6*100</f>
        <v>100</v>
      </c>
      <c r="G6" s="13">
        <f aca="true" t="shared" si="1" ref="G6:G19">E6/C6*100</f>
        <v>85.97517827009962</v>
      </c>
      <c r="H6" s="37">
        <v>31586</v>
      </c>
      <c r="I6" s="66">
        <f t="shared" si="0"/>
        <v>9.497878807063209E-05</v>
      </c>
    </row>
    <row r="7" spans="1:9" ht="18.75" customHeight="1">
      <c r="A7" s="59"/>
      <c r="B7" s="57" t="s">
        <v>14</v>
      </c>
      <c r="C7" s="58"/>
      <c r="D7" s="36"/>
      <c r="E7" s="36"/>
      <c r="F7" s="13"/>
      <c r="G7" s="13"/>
      <c r="H7" s="37"/>
      <c r="I7" s="66"/>
    </row>
    <row r="8" spans="1:9" s="16" customFormat="1" ht="18.75" customHeight="1">
      <c r="A8" s="25" t="s">
        <v>15</v>
      </c>
      <c r="B8" s="60" t="s">
        <v>16</v>
      </c>
      <c r="C8" s="58">
        <v>71352</v>
      </c>
      <c r="D8" s="36">
        <v>71352</v>
      </c>
      <c r="E8" s="36">
        <v>71352</v>
      </c>
      <c r="F8" s="13">
        <f>E8/D8*100</f>
        <v>100</v>
      </c>
      <c r="G8" s="13">
        <f t="shared" si="1"/>
        <v>100</v>
      </c>
      <c r="H8" s="37">
        <v>74624</v>
      </c>
      <c r="I8" s="66">
        <f>E8/H8-1</f>
        <v>-0.04384648370497424</v>
      </c>
    </row>
    <row r="9" spans="1:9" s="16" customFormat="1" ht="18.75" customHeight="1">
      <c r="A9" s="25"/>
      <c r="B9" s="60" t="s">
        <v>13</v>
      </c>
      <c r="C9" s="58">
        <v>2400</v>
      </c>
      <c r="D9" s="36">
        <v>2400</v>
      </c>
      <c r="E9" s="36">
        <v>2400</v>
      </c>
      <c r="F9" s="13">
        <f>E9/D9*100</f>
        <v>100</v>
      </c>
      <c r="G9" s="13">
        <f t="shared" si="1"/>
        <v>100</v>
      </c>
      <c r="H9" s="37">
        <v>10935</v>
      </c>
      <c r="I9" s="66">
        <f t="shared" si="0"/>
        <v>-0.7805212620027435</v>
      </c>
    </row>
    <row r="10" spans="1:9" s="16" customFormat="1" ht="18.75" customHeight="1">
      <c r="A10" s="25"/>
      <c r="B10" s="60" t="s">
        <v>17</v>
      </c>
      <c r="C10" s="58"/>
      <c r="D10" s="36"/>
      <c r="E10" s="36"/>
      <c r="F10" s="13"/>
      <c r="G10" s="13"/>
      <c r="H10" s="37"/>
      <c r="I10" s="66"/>
    </row>
    <row r="11" spans="1:9" ht="18.75" customHeight="1">
      <c r="A11" s="54" t="s">
        <v>18</v>
      </c>
      <c r="B11" s="57" t="s">
        <v>19</v>
      </c>
      <c r="C11" s="58">
        <v>13447</v>
      </c>
      <c r="D11" s="36">
        <v>13447</v>
      </c>
      <c r="E11" s="36">
        <v>13447</v>
      </c>
      <c r="F11" s="13">
        <f>E11/D11*100</f>
        <v>100</v>
      </c>
      <c r="G11" s="13">
        <f t="shared" si="1"/>
        <v>100</v>
      </c>
      <c r="H11" s="37">
        <v>12708</v>
      </c>
      <c r="I11" s="66">
        <f t="shared" si="0"/>
        <v>0.05815234497954047</v>
      </c>
    </row>
    <row r="12" spans="1:9" ht="18.75" customHeight="1">
      <c r="A12" s="59"/>
      <c r="B12" s="57" t="s">
        <v>13</v>
      </c>
      <c r="C12" s="58">
        <v>246</v>
      </c>
      <c r="D12" s="36">
        <v>246</v>
      </c>
      <c r="E12" s="36">
        <v>246</v>
      </c>
      <c r="F12" s="13">
        <f>E12/D12*100</f>
        <v>100</v>
      </c>
      <c r="G12" s="13">
        <f t="shared" si="1"/>
        <v>100</v>
      </c>
      <c r="H12" s="37">
        <v>247</v>
      </c>
      <c r="I12" s="66">
        <f t="shared" si="0"/>
        <v>-0.004048582995951455</v>
      </c>
    </row>
    <row r="13" spans="1:9" ht="18.75" customHeight="1">
      <c r="A13" s="59"/>
      <c r="B13" s="57" t="s">
        <v>20</v>
      </c>
      <c r="C13" s="58"/>
      <c r="D13" s="36"/>
      <c r="E13" s="36"/>
      <c r="F13" s="13"/>
      <c r="G13" s="13"/>
      <c r="H13" s="37"/>
      <c r="I13" s="66"/>
    </row>
    <row r="14" spans="1:9" s="17" customFormat="1" ht="18.75" customHeight="1">
      <c r="A14" s="8" t="s">
        <v>21</v>
      </c>
      <c r="B14" s="11" t="s">
        <v>22</v>
      </c>
      <c r="C14" s="58">
        <v>31740</v>
      </c>
      <c r="D14" s="36">
        <v>31740</v>
      </c>
      <c r="E14" s="36">
        <v>31740</v>
      </c>
      <c r="F14" s="13">
        <f aca="true" t="shared" si="2" ref="F14:F19">E14/D14*100</f>
        <v>100</v>
      </c>
      <c r="G14" s="13">
        <f t="shared" si="1"/>
        <v>100</v>
      </c>
      <c r="H14" s="37">
        <v>34026</v>
      </c>
      <c r="I14" s="66">
        <f t="shared" si="0"/>
        <v>-0.06718391818021507</v>
      </c>
    </row>
    <row r="15" spans="1:9" s="17" customFormat="1" ht="18.75" customHeight="1">
      <c r="A15" s="9"/>
      <c r="B15" s="11" t="s">
        <v>13</v>
      </c>
      <c r="C15" s="58">
        <v>8006</v>
      </c>
      <c r="D15" s="36">
        <v>8006</v>
      </c>
      <c r="E15" s="36">
        <v>8006</v>
      </c>
      <c r="F15" s="13">
        <f t="shared" si="2"/>
        <v>100</v>
      </c>
      <c r="G15" s="13">
        <f t="shared" si="1"/>
        <v>100</v>
      </c>
      <c r="H15" s="37">
        <v>7826</v>
      </c>
      <c r="I15" s="66">
        <f t="shared" si="0"/>
        <v>0.023000255558395022</v>
      </c>
    </row>
    <row r="16" spans="1:9" s="17" customFormat="1" ht="18.75" customHeight="1">
      <c r="A16" s="9"/>
      <c r="B16" s="11" t="s">
        <v>23</v>
      </c>
      <c r="C16" s="58"/>
      <c r="D16" s="36"/>
      <c r="E16" s="36"/>
      <c r="F16" s="13"/>
      <c r="G16" s="13"/>
      <c r="H16" s="37"/>
      <c r="I16" s="66"/>
    </row>
    <row r="17" spans="1:9" ht="18.75" customHeight="1">
      <c r="A17" s="59"/>
      <c r="B17" s="54" t="s">
        <v>24</v>
      </c>
      <c r="C17" s="58">
        <v>153801</v>
      </c>
      <c r="D17" s="36">
        <v>157643</v>
      </c>
      <c r="E17" s="36">
        <v>157643</v>
      </c>
      <c r="F17" s="13">
        <f t="shared" si="2"/>
        <v>100</v>
      </c>
      <c r="G17" s="13">
        <f t="shared" si="1"/>
        <v>102.4980331727362</v>
      </c>
      <c r="H17" s="37">
        <f>H5+H8+H11+H14</f>
        <v>168064</v>
      </c>
      <c r="I17" s="66">
        <f>E17/H17-1</f>
        <v>-0.06200614051789799</v>
      </c>
    </row>
    <row r="18" spans="1:9" ht="18.75" customHeight="1">
      <c r="A18" s="54" t="s">
        <v>25</v>
      </c>
      <c r="B18" s="57" t="s">
        <v>26</v>
      </c>
      <c r="C18" s="58">
        <v>62771</v>
      </c>
      <c r="D18" s="36">
        <v>62771</v>
      </c>
      <c r="E18" s="36">
        <v>62771</v>
      </c>
      <c r="F18" s="13">
        <f t="shared" si="2"/>
        <v>100</v>
      </c>
      <c r="G18" s="13">
        <f t="shared" si="1"/>
        <v>100</v>
      </c>
      <c r="H18" s="37">
        <v>48721</v>
      </c>
      <c r="I18" s="66">
        <f>E18/H18-1</f>
        <v>0.2883766753555961</v>
      </c>
    </row>
    <row r="19" spans="1:9" ht="18.75" customHeight="1">
      <c r="A19" s="59"/>
      <c r="B19" s="54" t="s">
        <v>27</v>
      </c>
      <c r="C19" s="58">
        <v>216572</v>
      </c>
      <c r="D19" s="36">
        <v>220414</v>
      </c>
      <c r="E19" s="36">
        <v>220414</v>
      </c>
      <c r="F19" s="13">
        <f t="shared" si="2"/>
        <v>100</v>
      </c>
      <c r="G19" s="13">
        <f t="shared" si="1"/>
        <v>101.77400587333543</v>
      </c>
      <c r="H19" s="37">
        <f>H17+H18</f>
        <v>216785</v>
      </c>
      <c r="I19" s="66">
        <f>E19/H19-1</f>
        <v>0.016740088105726914</v>
      </c>
    </row>
    <row r="20" spans="1:7" ht="13.5" customHeight="1">
      <c r="A20" s="61"/>
      <c r="B20" s="61"/>
      <c r="C20" s="61"/>
      <c r="D20" s="61"/>
      <c r="E20" s="61"/>
      <c r="F20" s="61"/>
      <c r="G20" s="62"/>
    </row>
    <row r="21" spans="1:7" ht="36" customHeight="1">
      <c r="A21" s="63"/>
      <c r="B21" s="63"/>
      <c r="C21" s="63"/>
      <c r="D21" s="63"/>
      <c r="E21" s="63"/>
      <c r="F21" s="61"/>
      <c r="G21" s="62"/>
    </row>
    <row r="22" spans="1:7" ht="13.5" customHeight="1">
      <c r="A22" s="64"/>
      <c r="B22" s="64"/>
      <c r="C22" s="64"/>
      <c r="D22" s="64"/>
      <c r="E22" s="64"/>
      <c r="F22" s="64"/>
      <c r="G22" s="62"/>
    </row>
    <row r="23" spans="1:7" ht="13.5" customHeight="1">
      <c r="A23" s="64"/>
      <c r="B23" s="64"/>
      <c r="C23" s="64"/>
      <c r="D23" s="64"/>
      <c r="E23" s="64"/>
      <c r="F23" s="64"/>
      <c r="G23" s="62"/>
    </row>
    <row r="24" spans="1:7" ht="13.5" customHeight="1">
      <c r="A24" s="64"/>
      <c r="B24" s="64"/>
      <c r="C24" s="64"/>
      <c r="D24" s="64"/>
      <c r="E24" s="64"/>
      <c r="F24" s="64"/>
      <c r="G24" s="62"/>
    </row>
    <row r="25" spans="1:7" ht="13.5" customHeight="1">
      <c r="A25" s="64"/>
      <c r="B25" s="64"/>
      <c r="C25" s="64"/>
      <c r="D25" s="64"/>
      <c r="E25" s="64"/>
      <c r="F25" s="64"/>
      <c r="G25" s="62"/>
    </row>
    <row r="26" spans="1:7" ht="13.5" customHeight="1">
      <c r="A26" s="64"/>
      <c r="B26" s="64"/>
      <c r="C26" s="64"/>
      <c r="D26" s="64"/>
      <c r="E26" s="64"/>
      <c r="F26" s="64"/>
      <c r="G26" s="62"/>
    </row>
    <row r="27" spans="1:7" ht="13.5" customHeight="1">
      <c r="A27" s="64"/>
      <c r="B27" s="64"/>
      <c r="C27" s="64"/>
      <c r="D27" s="64"/>
      <c r="E27" s="64"/>
      <c r="F27" s="64"/>
      <c r="G27" s="62"/>
    </row>
    <row r="28" spans="1:7" ht="13.5" customHeight="1">
      <c r="A28" s="64"/>
      <c r="B28" s="64"/>
      <c r="C28" s="64"/>
      <c r="D28" s="64"/>
      <c r="E28" s="64"/>
      <c r="F28" s="64"/>
      <c r="G28" s="62"/>
    </row>
    <row r="29" spans="1:7" ht="13.5" customHeight="1">
      <c r="A29" s="64"/>
      <c r="B29" s="64"/>
      <c r="C29" s="64"/>
      <c r="D29" s="64"/>
      <c r="E29" s="64"/>
      <c r="F29" s="64"/>
      <c r="G29" s="62"/>
    </row>
  </sheetData>
  <sheetProtection/>
  <mergeCells count="4">
    <mergeCell ref="A2:F2"/>
    <mergeCell ref="A22:F25"/>
    <mergeCell ref="A26:F29"/>
    <mergeCell ref="A20:F21"/>
  </mergeCells>
  <printOptions/>
  <pageMargins left="0.74" right="0.23999999999999996" top="0.75" bottom="0.75" header="0.31" footer="0.31"/>
  <pageSetup fitToHeight="1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zoomScaleSheetLayoutView="100" workbookViewId="0" topLeftCell="A1">
      <selection activeCell="P11" sqref="P11"/>
    </sheetView>
  </sheetViews>
  <sheetFormatPr defaultColWidth="9.00390625" defaultRowHeight="13.5" customHeight="1"/>
  <cols>
    <col min="1" max="1" width="5.75390625" style="17" customWidth="1"/>
    <col min="2" max="2" width="38.875" style="17" customWidth="1"/>
    <col min="3" max="3" width="14.00390625" style="17" customWidth="1"/>
    <col min="4" max="4" width="11.375" style="17" hidden="1" customWidth="1"/>
    <col min="5" max="5" width="13.00390625" style="17" customWidth="1"/>
    <col min="6" max="6" width="10.50390625" style="31" hidden="1" customWidth="1"/>
    <col min="7" max="7" width="10.625" style="17" customWidth="1"/>
    <col min="8" max="8" width="17.625" style="32" hidden="1" customWidth="1"/>
    <col min="9" max="9" width="9.00390625" style="32" hidden="1" customWidth="1"/>
    <col min="10" max="16384" width="9.00390625" style="17" customWidth="1"/>
  </cols>
  <sheetData>
    <row r="1" spans="6:7" ht="13.5" customHeight="1">
      <c r="F1" s="4" t="s">
        <v>28</v>
      </c>
      <c r="G1" s="17" t="s">
        <v>28</v>
      </c>
    </row>
    <row r="2" spans="1:6" ht="24" customHeight="1">
      <c r="A2" s="18" t="s">
        <v>29</v>
      </c>
      <c r="B2" s="18"/>
      <c r="C2" s="18"/>
      <c r="D2" s="18"/>
      <c r="E2" s="18"/>
      <c r="F2" s="18"/>
    </row>
    <row r="3" spans="1:6" ht="21" customHeight="1">
      <c r="A3" s="29"/>
      <c r="B3" s="29"/>
      <c r="F3" s="31" t="s">
        <v>30</v>
      </c>
    </row>
    <row r="4" spans="1:9" ht="32.25" customHeight="1">
      <c r="A4" s="8" t="s">
        <v>3</v>
      </c>
      <c r="B4" s="8" t="s">
        <v>4</v>
      </c>
      <c r="C4" s="9" t="s">
        <v>31</v>
      </c>
      <c r="D4" s="9" t="s">
        <v>32</v>
      </c>
      <c r="E4" s="9" t="s">
        <v>33</v>
      </c>
      <c r="F4" s="10" t="s">
        <v>34</v>
      </c>
      <c r="G4" s="33" t="s">
        <v>9</v>
      </c>
      <c r="H4" s="34" t="s">
        <v>10</v>
      </c>
      <c r="I4" s="38"/>
    </row>
    <row r="5" spans="1:9" ht="21.75" customHeight="1">
      <c r="A5" s="8" t="s">
        <v>11</v>
      </c>
      <c r="B5" s="11" t="s">
        <v>12</v>
      </c>
      <c r="C5" s="35">
        <v>37598</v>
      </c>
      <c r="D5" s="12">
        <f>2222+39218</f>
        <v>41440</v>
      </c>
      <c r="E5" s="36">
        <f>2222+39218</f>
        <v>41440</v>
      </c>
      <c r="F5" s="13">
        <f>E5/D5*100</f>
        <v>100</v>
      </c>
      <c r="G5" s="13">
        <f>E5/C5*100</f>
        <v>110.21862865046013</v>
      </c>
      <c r="H5" s="37">
        <v>33806</v>
      </c>
      <c r="I5" s="39">
        <f aca="true" t="shared" si="0" ref="I5:I15">E5/H5-1</f>
        <v>0.2258179021475477</v>
      </c>
    </row>
    <row r="6" spans="1:9" ht="21.75" customHeight="1">
      <c r="A6" s="9"/>
      <c r="B6" s="11" t="s">
        <v>35</v>
      </c>
      <c r="C6" s="35">
        <v>36788</v>
      </c>
      <c r="D6" s="12">
        <f>2222+38038</f>
        <v>40260</v>
      </c>
      <c r="E6" s="36">
        <f>2222+38038</f>
        <v>40260</v>
      </c>
      <c r="F6" s="13">
        <f aca="true" t="shared" si="1" ref="F6:F15">E6/D6*100</f>
        <v>100</v>
      </c>
      <c r="G6" s="13">
        <f aca="true" t="shared" si="2" ref="G6:G15">E6/C6*100</f>
        <v>109.43786017179515</v>
      </c>
      <c r="H6" s="37">
        <v>33097</v>
      </c>
      <c r="I6" s="39">
        <f t="shared" si="0"/>
        <v>0.21642444934586225</v>
      </c>
    </row>
    <row r="7" spans="1:9" s="16" customFormat="1" ht="21.75" customHeight="1">
      <c r="A7" s="25" t="s">
        <v>15</v>
      </c>
      <c r="B7" s="15" t="s">
        <v>16</v>
      </c>
      <c r="C7" s="35">
        <v>68903</v>
      </c>
      <c r="D7" s="12">
        <v>68903</v>
      </c>
      <c r="E7" s="36">
        <v>68903</v>
      </c>
      <c r="F7" s="13">
        <f t="shared" si="1"/>
        <v>100</v>
      </c>
      <c r="G7" s="13">
        <f t="shared" si="2"/>
        <v>100</v>
      </c>
      <c r="H7" s="37">
        <v>73583</v>
      </c>
      <c r="I7" s="39">
        <f t="shared" si="0"/>
        <v>-0.06360164711957927</v>
      </c>
    </row>
    <row r="8" spans="1:9" s="16" customFormat="1" ht="21.75" customHeight="1">
      <c r="A8" s="25"/>
      <c r="B8" s="15" t="s">
        <v>36</v>
      </c>
      <c r="C8" s="35">
        <v>59303</v>
      </c>
      <c r="D8" s="12">
        <v>59303</v>
      </c>
      <c r="E8" s="36">
        <v>59303</v>
      </c>
      <c r="F8" s="13">
        <f t="shared" si="1"/>
        <v>100</v>
      </c>
      <c r="G8" s="13">
        <f t="shared" si="2"/>
        <v>100</v>
      </c>
      <c r="H8" s="37">
        <v>62475</v>
      </c>
      <c r="I8" s="39">
        <f t="shared" si="0"/>
        <v>-0.05077230892356943</v>
      </c>
    </row>
    <row r="9" spans="1:9" ht="21.75" customHeight="1">
      <c r="A9" s="8" t="s">
        <v>18</v>
      </c>
      <c r="B9" s="11" t="s">
        <v>19</v>
      </c>
      <c r="C9" s="35">
        <v>13139</v>
      </c>
      <c r="D9" s="12">
        <v>13139</v>
      </c>
      <c r="E9" s="36">
        <v>13139</v>
      </c>
      <c r="F9" s="13">
        <f t="shared" si="1"/>
        <v>100</v>
      </c>
      <c r="G9" s="13">
        <f t="shared" si="2"/>
        <v>100</v>
      </c>
      <c r="H9" s="37">
        <v>12805</v>
      </c>
      <c r="I9" s="39">
        <f t="shared" si="0"/>
        <v>0.026083561108941833</v>
      </c>
    </row>
    <row r="10" spans="1:9" ht="21.75" customHeight="1">
      <c r="A10" s="9"/>
      <c r="B10" s="11" t="s">
        <v>37</v>
      </c>
      <c r="C10" s="35">
        <v>11224</v>
      </c>
      <c r="D10" s="12">
        <v>11224</v>
      </c>
      <c r="E10" s="36">
        <v>11224</v>
      </c>
      <c r="F10" s="13">
        <f t="shared" si="1"/>
        <v>100</v>
      </c>
      <c r="G10" s="13">
        <f t="shared" si="2"/>
        <v>100</v>
      </c>
      <c r="H10" s="37">
        <v>10989</v>
      </c>
      <c r="I10" s="39">
        <f t="shared" si="0"/>
        <v>0.021385021385021297</v>
      </c>
    </row>
    <row r="11" spans="1:9" ht="21.75" customHeight="1">
      <c r="A11" s="8" t="s">
        <v>21</v>
      </c>
      <c r="B11" s="11" t="s">
        <v>22</v>
      </c>
      <c r="C11" s="35">
        <v>36703</v>
      </c>
      <c r="D11" s="12">
        <v>36703</v>
      </c>
      <c r="E11" s="36">
        <v>36703</v>
      </c>
      <c r="F11" s="13">
        <f t="shared" si="1"/>
        <v>100</v>
      </c>
      <c r="G11" s="13">
        <f t="shared" si="2"/>
        <v>100</v>
      </c>
      <c r="H11" s="37">
        <v>33820</v>
      </c>
      <c r="I11" s="39">
        <f t="shared" si="0"/>
        <v>0.0852454169130692</v>
      </c>
    </row>
    <row r="12" spans="1:9" ht="21" customHeight="1">
      <c r="A12" s="9"/>
      <c r="B12" s="11" t="s">
        <v>38</v>
      </c>
      <c r="C12" s="35">
        <v>35750</v>
      </c>
      <c r="D12" s="12">
        <v>35750</v>
      </c>
      <c r="E12" s="36">
        <v>35750</v>
      </c>
      <c r="F12" s="13">
        <f t="shared" si="1"/>
        <v>100</v>
      </c>
      <c r="G12" s="13">
        <f t="shared" si="2"/>
        <v>100</v>
      </c>
      <c r="H12" s="37">
        <v>32848</v>
      </c>
      <c r="I12" s="39">
        <f t="shared" si="0"/>
        <v>0.08834632245494389</v>
      </c>
    </row>
    <row r="13" spans="1:9" ht="21.75" customHeight="1">
      <c r="A13" s="9"/>
      <c r="B13" s="8" t="s">
        <v>39</v>
      </c>
      <c r="C13" s="35">
        <v>156343</v>
      </c>
      <c r="D13" s="12">
        <f>D5+D7+D9+D11</f>
        <v>160185</v>
      </c>
      <c r="E13" s="36">
        <f>E5+E7+E9+E11</f>
        <v>160185</v>
      </c>
      <c r="F13" s="13">
        <f t="shared" si="1"/>
        <v>100</v>
      </c>
      <c r="G13" s="13">
        <f t="shared" si="2"/>
        <v>102.45741734519613</v>
      </c>
      <c r="H13" s="37">
        <f>H5+H7+H9+H11</f>
        <v>154014</v>
      </c>
      <c r="I13" s="39">
        <f t="shared" si="0"/>
        <v>0.04006778604542438</v>
      </c>
    </row>
    <row r="14" spans="1:9" ht="21.75" customHeight="1">
      <c r="A14" s="8" t="s">
        <v>25</v>
      </c>
      <c r="B14" s="11" t="s">
        <v>40</v>
      </c>
      <c r="C14" s="35">
        <v>60229</v>
      </c>
      <c r="D14" s="12">
        <f>C14</f>
        <v>60229</v>
      </c>
      <c r="E14" s="36">
        <f>'表一'!E19-'表二'!E13</f>
        <v>60229</v>
      </c>
      <c r="F14" s="13">
        <f t="shared" si="1"/>
        <v>100</v>
      </c>
      <c r="G14" s="13">
        <f t="shared" si="2"/>
        <v>100</v>
      </c>
      <c r="H14" s="37">
        <v>62771</v>
      </c>
      <c r="I14" s="39">
        <f t="shared" si="0"/>
        <v>-0.04049640757674722</v>
      </c>
    </row>
    <row r="15" spans="1:9" ht="21.75" customHeight="1">
      <c r="A15" s="9"/>
      <c r="B15" s="8" t="s">
        <v>41</v>
      </c>
      <c r="C15" s="35">
        <v>216572</v>
      </c>
      <c r="D15" s="12">
        <v>220414</v>
      </c>
      <c r="E15" s="36">
        <v>220414</v>
      </c>
      <c r="F15" s="13">
        <f t="shared" si="1"/>
        <v>100</v>
      </c>
      <c r="G15" s="13">
        <f t="shared" si="2"/>
        <v>101.77400587333543</v>
      </c>
      <c r="H15" s="37">
        <f>H13+H14</f>
        <v>216785</v>
      </c>
      <c r="I15" s="39">
        <f t="shared" si="0"/>
        <v>0.016740088105726914</v>
      </c>
    </row>
  </sheetData>
  <sheetProtection/>
  <mergeCells count="2">
    <mergeCell ref="A2:F2"/>
    <mergeCell ref="A3:B3"/>
  </mergeCells>
  <printOptions/>
  <pageMargins left="0.71" right="0.71" top="0.75" bottom="0.75" header="0.31" footer="0.31"/>
  <pageSetup fitToHeight="1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zoomScale="85" zoomScaleNormal="85" zoomScaleSheetLayoutView="100" workbookViewId="0" topLeftCell="A1">
      <selection activeCell="E18" sqref="E18"/>
    </sheetView>
  </sheetViews>
  <sheetFormatPr defaultColWidth="9.00390625" defaultRowHeight="13.5" customHeight="1"/>
  <cols>
    <col min="1" max="1" width="5.375" style="17" customWidth="1"/>
    <col min="2" max="2" width="44.25390625" style="17" customWidth="1"/>
    <col min="3" max="3" width="16.25390625" style="17" customWidth="1"/>
    <col min="4" max="4" width="14.625" style="17" customWidth="1"/>
    <col min="5" max="5" width="11.75390625" style="4" customWidth="1"/>
    <col min="6" max="16384" width="9.00390625" style="17" customWidth="1"/>
  </cols>
  <sheetData>
    <row r="1" ht="13.5" customHeight="1">
      <c r="E1" s="4" t="s">
        <v>42</v>
      </c>
    </row>
    <row r="2" spans="1:5" ht="27" customHeight="1">
      <c r="A2" s="18" t="s">
        <v>43</v>
      </c>
      <c r="B2" s="19"/>
      <c r="C2" s="19"/>
      <c r="D2" s="19"/>
      <c r="E2" s="19"/>
    </row>
    <row r="3" spans="1:5" ht="18.75" customHeight="1">
      <c r="A3" s="20"/>
      <c r="E3" s="4" t="s">
        <v>30</v>
      </c>
    </row>
    <row r="4" spans="1:5" ht="30.75" customHeight="1">
      <c r="A4" s="8" t="s">
        <v>3</v>
      </c>
      <c r="B4" s="8" t="s">
        <v>4</v>
      </c>
      <c r="C4" s="21" t="s">
        <v>44</v>
      </c>
      <c r="D4" s="22" t="s">
        <v>45</v>
      </c>
      <c r="E4" s="23" t="s">
        <v>46</v>
      </c>
    </row>
    <row r="5" spans="1:5" ht="21" customHeight="1">
      <c r="A5" s="8" t="s">
        <v>11</v>
      </c>
      <c r="B5" s="24" t="s">
        <v>12</v>
      </c>
      <c r="C5" s="12">
        <v>41104</v>
      </c>
      <c r="D5" s="12">
        <f>'[2]预算总表'!$F$7</f>
        <v>45093</v>
      </c>
      <c r="E5" s="13">
        <f>D5/C5*100-100</f>
        <v>9.704651615414562</v>
      </c>
    </row>
    <row r="6" spans="1:5" ht="21" customHeight="1">
      <c r="A6" s="9"/>
      <c r="B6" s="24" t="s">
        <v>13</v>
      </c>
      <c r="C6" s="12">
        <v>31589</v>
      </c>
      <c r="D6" s="12">
        <f>'[2]预算总表'!$F$8</f>
        <v>33653</v>
      </c>
      <c r="E6" s="13">
        <f aca="true" t="shared" si="0" ref="E5:E19">D6/C6*100-100</f>
        <v>6.533920035455381</v>
      </c>
    </row>
    <row r="7" spans="1:5" ht="21" customHeight="1">
      <c r="A7" s="9"/>
      <c r="B7" s="24" t="s">
        <v>14</v>
      </c>
      <c r="C7" s="12"/>
      <c r="D7" s="12"/>
      <c r="E7" s="13"/>
    </row>
    <row r="8" spans="1:5" s="16" customFormat="1" ht="21" customHeight="1">
      <c r="A8" s="25" t="s">
        <v>15</v>
      </c>
      <c r="B8" s="26" t="s">
        <v>47</v>
      </c>
      <c r="C8" s="12">
        <v>71352</v>
      </c>
      <c r="D8" s="12">
        <f>'[2]预算总表'!$H$7</f>
        <v>72774</v>
      </c>
      <c r="E8" s="13">
        <f t="shared" si="0"/>
        <v>1.9929364278506512</v>
      </c>
    </row>
    <row r="9" spans="1:5" s="16" customFormat="1" ht="21" customHeight="1">
      <c r="A9" s="25"/>
      <c r="B9" s="26" t="s">
        <v>13</v>
      </c>
      <c r="C9" s="12">
        <v>2400</v>
      </c>
      <c r="D9" s="12">
        <f>'[2]预算总表'!$H$8</f>
        <v>2400</v>
      </c>
      <c r="E9" s="13">
        <f t="shared" si="0"/>
        <v>0</v>
      </c>
    </row>
    <row r="10" spans="1:5" s="16" customFormat="1" ht="21" customHeight="1">
      <c r="A10" s="25"/>
      <c r="B10" s="26" t="s">
        <v>48</v>
      </c>
      <c r="C10" s="12"/>
      <c r="D10" s="12"/>
      <c r="E10" s="13"/>
    </row>
    <row r="11" spans="1:5" ht="21" customHeight="1">
      <c r="A11" s="8" t="s">
        <v>18</v>
      </c>
      <c r="B11" s="24" t="s">
        <v>19</v>
      </c>
      <c r="C11" s="12">
        <v>13447</v>
      </c>
      <c r="D11" s="12">
        <f>'[1]城乡'!$D$14</f>
        <v>14235.5</v>
      </c>
      <c r="E11" s="13">
        <f t="shared" si="0"/>
        <v>5.863761433777043</v>
      </c>
    </row>
    <row r="12" spans="1:5" ht="21" customHeight="1">
      <c r="A12" s="9"/>
      <c r="B12" s="24" t="s">
        <v>13</v>
      </c>
      <c r="C12" s="12">
        <v>246</v>
      </c>
      <c r="D12" s="12">
        <f>'[1]城乡'!$D$5</f>
        <v>350</v>
      </c>
      <c r="E12" s="13">
        <f t="shared" si="0"/>
        <v>42.27642276422765</v>
      </c>
    </row>
    <row r="13" spans="1:5" ht="21" customHeight="1">
      <c r="A13" s="9"/>
      <c r="B13" s="24" t="s">
        <v>20</v>
      </c>
      <c r="C13" s="12"/>
      <c r="D13" s="12"/>
      <c r="E13" s="13"/>
    </row>
    <row r="14" spans="1:5" ht="21" customHeight="1">
      <c r="A14" s="8" t="s">
        <v>21</v>
      </c>
      <c r="B14" s="24" t="s">
        <v>49</v>
      </c>
      <c r="C14" s="12">
        <v>31740</v>
      </c>
      <c r="D14" s="12">
        <f>'[1]医保'!$D$17</f>
        <v>40169</v>
      </c>
      <c r="E14" s="13">
        <f t="shared" si="0"/>
        <v>26.556395715185886</v>
      </c>
    </row>
    <row r="15" spans="1:5" ht="21" customHeight="1">
      <c r="A15" s="9"/>
      <c r="B15" s="24" t="s">
        <v>13</v>
      </c>
      <c r="C15" s="12">
        <v>8006</v>
      </c>
      <c r="D15" s="12">
        <f>'[1]医保'!$D$5</f>
        <v>9632</v>
      </c>
      <c r="E15" s="13">
        <f t="shared" si="0"/>
        <v>20.309767674244327</v>
      </c>
    </row>
    <row r="16" spans="1:5" ht="21" customHeight="1">
      <c r="A16" s="9"/>
      <c r="B16" s="24" t="s">
        <v>50</v>
      </c>
      <c r="C16" s="12"/>
      <c r="D16" s="12"/>
      <c r="E16" s="13"/>
    </row>
    <row r="17" spans="1:5" ht="21" customHeight="1">
      <c r="A17" s="9"/>
      <c r="B17" s="27" t="s">
        <v>24</v>
      </c>
      <c r="C17" s="12">
        <v>157643</v>
      </c>
      <c r="D17" s="12">
        <f>D5+D8+D11+D14</f>
        <v>172271.5</v>
      </c>
      <c r="E17" s="13">
        <f>D17/C17*100-100</f>
        <v>9.279511300850658</v>
      </c>
    </row>
    <row r="18" spans="1:5" ht="21" customHeight="1">
      <c r="A18" s="8" t="s">
        <v>25</v>
      </c>
      <c r="B18" s="28" t="s">
        <v>26</v>
      </c>
      <c r="C18" s="12">
        <v>62771</v>
      </c>
      <c r="D18" s="12">
        <f>'表二'!E14</f>
        <v>60229</v>
      </c>
      <c r="E18" s="13">
        <f t="shared" si="0"/>
        <v>-4.049640757674723</v>
      </c>
    </row>
    <row r="19" spans="1:5" ht="21" customHeight="1">
      <c r="A19" s="9"/>
      <c r="B19" s="27" t="s">
        <v>27</v>
      </c>
      <c r="C19" s="12">
        <v>220414</v>
      </c>
      <c r="D19" s="12">
        <f>D17+D18</f>
        <v>232500.5</v>
      </c>
      <c r="E19" s="13">
        <f t="shared" si="0"/>
        <v>5.483544602429973</v>
      </c>
    </row>
    <row r="20" spans="1:5" ht="19.5" customHeight="1">
      <c r="A20" s="29"/>
      <c r="B20" s="29"/>
      <c r="C20" s="29"/>
      <c r="D20" s="29"/>
      <c r="E20" s="29"/>
    </row>
    <row r="21" spans="1:5" ht="13.5" customHeight="1">
      <c r="A21" s="30"/>
      <c r="E21" s="31"/>
    </row>
    <row r="22" ht="13.5" customHeight="1">
      <c r="E22" s="31"/>
    </row>
  </sheetData>
  <sheetProtection/>
  <mergeCells count="1">
    <mergeCell ref="A2:E2"/>
  </mergeCells>
  <printOptions/>
  <pageMargins left="0.6" right="0.47" top="0.75" bottom="0.75" header="0.34" footer="0.31"/>
  <pageSetup fitToHeight="0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tabSelected="1" view="pageBreakPreview" zoomScaleSheetLayoutView="100" workbookViewId="0" topLeftCell="A1">
      <selection activeCell="H8" sqref="H8"/>
    </sheetView>
  </sheetViews>
  <sheetFormatPr defaultColWidth="9.00390625" defaultRowHeight="13.5" customHeight="1"/>
  <cols>
    <col min="1" max="1" width="7.75390625" style="2" bestFit="1" customWidth="1"/>
    <col min="2" max="2" width="36.75390625" style="2" customWidth="1"/>
    <col min="3" max="4" width="13.75390625" style="2" customWidth="1"/>
    <col min="5" max="5" width="13.75390625" style="3" customWidth="1"/>
    <col min="6" max="16384" width="9.00390625" style="2" customWidth="1"/>
  </cols>
  <sheetData>
    <row r="1" ht="13.5" customHeight="1">
      <c r="E1" s="4" t="s">
        <v>51</v>
      </c>
    </row>
    <row r="2" spans="1:5" ht="27" customHeight="1">
      <c r="A2" s="5" t="s">
        <v>52</v>
      </c>
      <c r="B2" s="5"/>
      <c r="C2" s="5"/>
      <c r="D2" s="5"/>
      <c r="E2" s="5"/>
    </row>
    <row r="3" spans="1:5" ht="22.5" customHeight="1">
      <c r="A3" s="6"/>
      <c r="B3" s="7"/>
      <c r="E3" s="4" t="s">
        <v>30</v>
      </c>
    </row>
    <row r="4" spans="1:5" ht="34.5" customHeight="1">
      <c r="A4" s="8" t="s">
        <v>3</v>
      </c>
      <c r="B4" s="8" t="s">
        <v>4</v>
      </c>
      <c r="C4" s="9" t="s">
        <v>33</v>
      </c>
      <c r="D4" s="9" t="s">
        <v>45</v>
      </c>
      <c r="E4" s="10" t="s">
        <v>46</v>
      </c>
    </row>
    <row r="5" spans="1:5" ht="20.25" customHeight="1">
      <c r="A5" s="8" t="s">
        <v>11</v>
      </c>
      <c r="B5" s="11" t="s">
        <v>12</v>
      </c>
      <c r="C5" s="12">
        <f>2222+39218</f>
        <v>41440</v>
      </c>
      <c r="D5" s="12">
        <v>47034</v>
      </c>
      <c r="E5" s="13">
        <f aca="true" t="shared" si="0" ref="E5:E15">D5/C5*100-100</f>
        <v>13.499034749034749</v>
      </c>
    </row>
    <row r="6" spans="1:5" ht="20.25" customHeight="1">
      <c r="A6" s="9"/>
      <c r="B6" s="11" t="s">
        <v>35</v>
      </c>
      <c r="C6" s="12">
        <f>2222+38038</f>
        <v>40260</v>
      </c>
      <c r="D6" s="12">
        <v>45800</v>
      </c>
      <c r="E6" s="13">
        <f t="shared" si="0"/>
        <v>13.760556383507193</v>
      </c>
    </row>
    <row r="7" spans="1:5" s="1" customFormat="1" ht="20.25" customHeight="1">
      <c r="A7" s="14" t="s">
        <v>15</v>
      </c>
      <c r="B7" s="15" t="s">
        <v>47</v>
      </c>
      <c r="C7" s="12">
        <v>68903</v>
      </c>
      <c r="D7" s="12">
        <v>59816</v>
      </c>
      <c r="E7" s="13">
        <f t="shared" si="0"/>
        <v>-13.188105017198097</v>
      </c>
    </row>
    <row r="8" spans="1:5" s="1" customFormat="1" ht="20.25" customHeight="1">
      <c r="A8" s="14"/>
      <c r="B8" s="15" t="s">
        <v>53</v>
      </c>
      <c r="C8" s="12">
        <v>59303</v>
      </c>
      <c r="D8" s="12">
        <v>53816</v>
      </c>
      <c r="E8" s="13">
        <f t="shared" si="0"/>
        <v>-9.252483010977514</v>
      </c>
    </row>
    <row r="9" spans="1:5" ht="20.25" customHeight="1">
      <c r="A9" s="8" t="s">
        <v>18</v>
      </c>
      <c r="B9" s="11" t="s">
        <v>19</v>
      </c>
      <c r="C9" s="12">
        <v>13139</v>
      </c>
      <c r="D9" s="12">
        <v>15100</v>
      </c>
      <c r="E9" s="13">
        <f t="shared" si="0"/>
        <v>14.925032346449512</v>
      </c>
    </row>
    <row r="10" spans="1:5" ht="20.25" customHeight="1">
      <c r="A10" s="9"/>
      <c r="B10" s="11" t="s">
        <v>37</v>
      </c>
      <c r="C10" s="12">
        <v>11224</v>
      </c>
      <c r="D10" s="12">
        <v>12130</v>
      </c>
      <c r="E10" s="13">
        <f t="shared" si="0"/>
        <v>8.071988595866003</v>
      </c>
    </row>
    <row r="11" spans="1:5" ht="20.25" customHeight="1">
      <c r="A11" s="8" t="s">
        <v>21</v>
      </c>
      <c r="B11" s="11" t="s">
        <v>49</v>
      </c>
      <c r="C11" s="12">
        <v>36703</v>
      </c>
      <c r="D11" s="12">
        <v>41315</v>
      </c>
      <c r="E11" s="13">
        <f t="shared" si="0"/>
        <v>12.565730321772065</v>
      </c>
    </row>
    <row r="12" spans="1:5" ht="31.5" customHeight="1">
      <c r="A12" s="9"/>
      <c r="B12" s="11" t="s">
        <v>38</v>
      </c>
      <c r="C12" s="12">
        <v>35750</v>
      </c>
      <c r="D12" s="12">
        <v>39710</v>
      </c>
      <c r="E12" s="13">
        <f t="shared" si="0"/>
        <v>11.076923076923066</v>
      </c>
    </row>
    <row r="13" spans="1:5" ht="20.25" customHeight="1">
      <c r="A13" s="9"/>
      <c r="B13" s="8" t="s">
        <v>39</v>
      </c>
      <c r="C13" s="12">
        <f>C5+C7+C9+C11</f>
        <v>160185</v>
      </c>
      <c r="D13" s="12">
        <f>D5+D7+D9+D11</f>
        <v>163265</v>
      </c>
      <c r="E13" s="13">
        <f t="shared" si="0"/>
        <v>1.9227767893373198</v>
      </c>
    </row>
    <row r="14" spans="1:5" ht="20.25" customHeight="1">
      <c r="A14" s="8" t="s">
        <v>25</v>
      </c>
      <c r="B14" s="11" t="s">
        <v>40</v>
      </c>
      <c r="C14" s="12">
        <f>'表三'!C19-'表四'!C13</f>
        <v>60229</v>
      </c>
      <c r="D14" s="12">
        <f>'表三'!D19-'表四'!D13</f>
        <v>69235.5</v>
      </c>
      <c r="E14" s="13">
        <f t="shared" si="0"/>
        <v>14.953759816699602</v>
      </c>
    </row>
    <row r="15" spans="1:5" ht="20.25" customHeight="1">
      <c r="A15" s="9"/>
      <c r="B15" s="8" t="s">
        <v>41</v>
      </c>
      <c r="C15" s="12">
        <f>C13+C14</f>
        <v>220414</v>
      </c>
      <c r="D15" s="12">
        <f>D13+D14</f>
        <v>232500.5</v>
      </c>
      <c r="E15" s="13">
        <f t="shared" si="0"/>
        <v>5.483544602429973</v>
      </c>
    </row>
  </sheetData>
  <sheetProtection/>
  <mergeCells count="1">
    <mergeCell ref="A2:E2"/>
  </mergeCells>
  <printOptions/>
  <pageMargins left="0.74" right="0.43000000000000005" top="0.75" bottom="0.75" header="0.42" footer="0.31"/>
  <pageSetup fitToHeight="1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2019-01-07T05:54:21Z</cp:lastPrinted>
  <dcterms:created xsi:type="dcterms:W3CDTF">2016-12-27T00:48:07Z</dcterms:created>
  <dcterms:modified xsi:type="dcterms:W3CDTF">2020-01-09T02:55:03Z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2052-11.8.2.8621</vt:lpwstr>
  </property>
</Properties>
</file>