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9345" activeTab="1"/>
  </bookViews>
  <sheets>
    <sheet name="2019全区收" sheetId="1" r:id="rId1"/>
    <sheet name="2019全区支" sheetId="2" r:id="rId2"/>
    <sheet name="2020全区收" sheetId="3" r:id="rId3"/>
    <sheet name="2020全区支" sheetId="4" r:id="rId4"/>
    <sheet name="2019开发收" sheetId="5" r:id="rId5"/>
    <sheet name="2019开发支" sheetId="6" r:id="rId6"/>
    <sheet name="2020开发收" sheetId="7" r:id="rId7"/>
    <sheet name="2020开发支" sheetId="8" r:id="rId8"/>
  </sheets>
  <externalReferences>
    <externalReference r:id="rId11"/>
    <externalReference r:id="rId12"/>
  </externalReferences>
  <definedNames>
    <definedName name="_xlnm.Print_Area" localSheetId="1">'2019全区支'!$A$1:$E$27</definedName>
    <definedName name="_xlnm.Print_Area" localSheetId="0">'2019全区收'!$A$1:$E$32</definedName>
    <definedName name="_xlnm.Print_Area" localSheetId="2">'2020全区收'!$A$1:$E$32</definedName>
    <definedName name="_xlnm.Print_Area" localSheetId="3">'2020全区支'!$A$1:$E$27</definedName>
    <definedName name="_xlnm.Print_Area" localSheetId="4">'2019开发收'!$A$1:$E$32</definedName>
    <definedName name="_xlnm.Print_Area" localSheetId="5">'2019开发支'!$A$1:$E$27</definedName>
    <definedName name="_xlnm.Print_Area" localSheetId="6">'2020开发收'!$A$1:$E$32</definedName>
    <definedName name="_xlnm.Print_Area" localSheetId="7">'2020开发支'!$A$1:$E$27</definedName>
  </definedNames>
  <calcPr fullCalcOnLoad="1"/>
</workbook>
</file>

<file path=xl/sharedStrings.xml><?xml version="1.0" encoding="utf-8"?>
<sst xmlns="http://schemas.openxmlformats.org/spreadsheetml/2006/main" count="334" uniqueCount="92">
  <si>
    <t>表25</t>
  </si>
  <si>
    <t>2019年北仑全区国有资本经营预算收入执行情况表</t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</si>
  <si>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单位：万元</t>
    </r>
  </si>
  <si>
    <t>序号</t>
  </si>
  <si>
    <t>项   目</t>
  </si>
  <si>
    <t>2019年预算数</t>
  </si>
  <si>
    <t>2019年执行数</t>
  </si>
  <si>
    <t>为预算数%</t>
  </si>
  <si>
    <t>一</t>
  </si>
  <si>
    <t>本级收入</t>
  </si>
  <si>
    <t>（一）</t>
  </si>
  <si>
    <t>利润收入</t>
  </si>
  <si>
    <t>电力企业利润收入</t>
  </si>
  <si>
    <t>钢铁企业利润收入</t>
  </si>
  <si>
    <t>运输企业利润收入</t>
  </si>
  <si>
    <t>机械企业利润收入</t>
  </si>
  <si>
    <t>投资服务企业利润收入</t>
  </si>
  <si>
    <t>贸易企业利润收入</t>
  </si>
  <si>
    <t>建筑施工企业利润收入</t>
  </si>
  <si>
    <t>教育文化广播企业利润收入</t>
  </si>
  <si>
    <t>金融企业利润收入</t>
  </si>
  <si>
    <t>其他国有资本经营预算企业利润收入</t>
  </si>
  <si>
    <t>（二）</t>
  </si>
  <si>
    <t>股利、股息收入</t>
  </si>
  <si>
    <t>国有控股公司股利、股息收入</t>
  </si>
  <si>
    <t>国有参股公司股利、股息收入</t>
  </si>
  <si>
    <t>其他国有资本经营预算企业股利、股息收入</t>
  </si>
  <si>
    <t>（三）</t>
  </si>
  <si>
    <t>产权转让收入</t>
  </si>
  <si>
    <t>其他国有股减持收入</t>
  </si>
  <si>
    <t>国有股权、股份转让收入</t>
  </si>
  <si>
    <t>国有独资企业产权转让收入</t>
  </si>
  <si>
    <t>其他国有资本经营预算企业产权转让收入</t>
  </si>
  <si>
    <t>（四）</t>
  </si>
  <si>
    <t>清算收入</t>
  </si>
  <si>
    <t>国有股权、股份清算收入</t>
  </si>
  <si>
    <t>国有独资企业清算收入</t>
  </si>
  <si>
    <t>其他国有资本经营预算企业清算收入</t>
  </si>
  <si>
    <t>（五）</t>
  </si>
  <si>
    <t>其他国有资本经营预算收入</t>
  </si>
  <si>
    <t>二</t>
  </si>
  <si>
    <t>上年结余</t>
  </si>
  <si>
    <t>合   计</t>
  </si>
  <si>
    <t>表26</t>
  </si>
  <si>
    <t xml:space="preserve">   2019年北仑全区国有资本经营预算支出执行情况表</t>
  </si>
  <si>
    <r>
      <t xml:space="preserve">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单位：万元</t>
    </r>
  </si>
  <si>
    <t>本级支出</t>
  </si>
  <si>
    <t>解决历史遗留问题及改革成本支出</t>
  </si>
  <si>
    <t>国有企业办职教幼教补助支出</t>
  </si>
  <si>
    <t>国有企业退休人员社会化管理补助支出</t>
  </si>
  <si>
    <t>国有企业改革成本支出</t>
  </si>
  <si>
    <t>其他解决历史遗留问题及改革成本支出</t>
  </si>
  <si>
    <t>国有企业资本金注入</t>
  </si>
  <si>
    <t>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</si>
  <si>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</si>
  <si>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</si>
  <si>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</si>
  <si>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</si>
  <si>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保障国家经济安全支出</t>
  </si>
  <si>
    <t>对外投资合作支出</t>
  </si>
  <si>
    <t>其他国有企业资本金注入</t>
  </si>
  <si>
    <t>国有企业政策性补贴</t>
  </si>
  <si>
    <t>金融国有资本经营预算支出</t>
  </si>
  <si>
    <t>资本性支出</t>
  </si>
  <si>
    <t>其他国有资本经营预算支出</t>
  </si>
  <si>
    <t>调出资金</t>
  </si>
  <si>
    <t>三</t>
  </si>
  <si>
    <t>结转下年</t>
  </si>
  <si>
    <t>支出合计</t>
  </si>
  <si>
    <t>表27</t>
  </si>
  <si>
    <t>2020年北仑全区国有资本经营预算收入表</t>
  </si>
  <si>
    <t>单位：万元</t>
  </si>
  <si>
    <t>2020年预算数</t>
  </si>
  <si>
    <t>比上年增长%</t>
  </si>
  <si>
    <t>表28</t>
  </si>
  <si>
    <t>2020年北仑全区国有资本经营预算支出表</t>
  </si>
  <si>
    <t xml:space="preserve">     单位：万元</t>
  </si>
  <si>
    <t>2019年可比口径执行数（注）</t>
  </si>
  <si>
    <t>可用</t>
  </si>
  <si>
    <t>结转</t>
  </si>
  <si>
    <t>表29</t>
  </si>
  <si>
    <t>2019年开发区区级国有资本经营预算收入执行情况表</t>
  </si>
  <si>
    <r>
      <t xml:space="preserve">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单位：万元</t>
    </r>
  </si>
  <si>
    <t>18年决算时129已调出至一般公共预算</t>
  </si>
  <si>
    <t>表30</t>
  </si>
  <si>
    <t>2019年开发区区级国有资本经营预算支出执行情况表</t>
  </si>
  <si>
    <t>结余</t>
  </si>
  <si>
    <t>表31</t>
  </si>
  <si>
    <t>2020年开发区区级国有资本经营预算收入表</t>
  </si>
  <si>
    <t>表32</t>
  </si>
  <si>
    <t>2020年开发区区级国有资本经营预算支出表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</si>
  <si>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单位：万元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</si>
</sst>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%"/>
  </numFmts>
  <fonts count="2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6" fillId="0" borderId="4" applyNumberFormat="0" applyFill="0" applyAlignment="0" applyProtection="0"/>
    <xf numFmtId="0" fontId="10" fillId="8" borderId="0" applyNumberFormat="0" applyBorder="0" applyAlignment="0" applyProtection="0"/>
    <xf numFmtId="0" fontId="21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1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  <xf numFmtId="0" fontId="13" fillId="2" borderId="0" applyNumberFormat="0" applyBorder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</cellStyleXfs>
  <cellXfs count="5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left"/>
    </xf>
    <xf numFmtId="176" fontId="0" fillId="0" borderId="0" xfId="0" applyNumberFormat="1" applyFont="1" applyAlignment="1">
      <alignment/>
    </xf>
    <xf numFmtId="176" fontId="0" fillId="0" borderId="10" xfId="0" applyNumberFormat="1" applyFont="1" applyFill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6" fontId="0" fillId="0" borderId="0" xfId="0" applyNumberFormat="1" applyFont="1" applyAlignment="1">
      <alignment vertical="center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6" fontId="1" fillId="0" borderId="11" xfId="16" applyNumberFormat="1" applyFont="1" applyBorder="1" applyAlignment="1">
      <alignment vertical="center"/>
      <protection/>
    </xf>
    <xf numFmtId="176" fontId="0" fillId="0" borderId="11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justify" vertical="center" wrapText="1"/>
    </xf>
    <xf numFmtId="176" fontId="1" fillId="0" borderId="11" xfId="64" applyNumberFormat="1" applyFont="1" applyBorder="1" applyAlignment="1">
      <alignment horizontal="center" vertical="center"/>
      <protection/>
    </xf>
    <xf numFmtId="176" fontId="4" fillId="0" borderId="0" xfId="0" applyNumberFormat="1" applyFont="1" applyAlignment="1">
      <alignment horizontal="justify" vertical="center" wrapText="1"/>
    </xf>
    <xf numFmtId="176" fontId="1" fillId="0" borderId="0" xfId="64" applyNumberFormat="1" applyFont="1" applyAlignment="1">
      <alignment horizontal="center" vertical="center"/>
      <protection/>
    </xf>
    <xf numFmtId="176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/>
    </xf>
    <xf numFmtId="176" fontId="0" fillId="0" borderId="11" xfId="0" applyNumberFormat="1" applyBorder="1" applyAlignment="1">
      <alignment horizontal="justify" vertical="center" wrapText="1"/>
    </xf>
    <xf numFmtId="176" fontId="0" fillId="0" borderId="11" xfId="0" applyNumberFormat="1" applyFont="1" applyBorder="1" applyAlignment="1">
      <alignment horizontal="justify" vertical="center" wrapText="1"/>
    </xf>
    <xf numFmtId="176" fontId="0" fillId="0" borderId="0" xfId="0" applyNumberFormat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Fill="1" applyAlignment="1">
      <alignment vertical="center"/>
    </xf>
    <xf numFmtId="178" fontId="0" fillId="0" borderId="0" xfId="26" applyNumberFormat="1" applyAlignment="1">
      <alignment vertical="center"/>
    </xf>
    <xf numFmtId="176" fontId="0" fillId="0" borderId="0" xfId="0" applyNumberFormat="1" applyFill="1" applyAlignment="1">
      <alignment vertical="center"/>
    </xf>
    <xf numFmtId="176" fontId="1" fillId="0" borderId="11" xfId="16" applyNumberFormat="1" applyFont="1" applyBorder="1" applyAlignment="1">
      <alignment horizontal="center" vertical="center"/>
      <protection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wrapText="1"/>
    </xf>
    <xf numFmtId="176" fontId="0" fillId="0" borderId="10" xfId="0" applyNumberFormat="1" applyFont="1" applyBorder="1" applyAlignment="1">
      <alignment horizontal="center"/>
    </xf>
    <xf numFmtId="176" fontId="0" fillId="0" borderId="0" xfId="0" applyNumberFormat="1" applyFont="1" applyAlignment="1">
      <alignment vertical="center" wrapText="1"/>
    </xf>
    <xf numFmtId="177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1" fillId="0" borderId="11" xfId="16" applyNumberFormat="1" applyFont="1" applyBorder="1" applyAlignment="1">
      <alignment vertical="center" wrapText="1"/>
      <protection/>
    </xf>
    <xf numFmtId="176" fontId="0" fillId="0" borderId="11" xfId="0" applyNumberFormat="1" applyFont="1" applyFill="1" applyBorder="1" applyAlignment="1">
      <alignment horizontal="center" vertical="center" wrapText="1"/>
    </xf>
    <xf numFmtId="176" fontId="1" fillId="0" borderId="11" xfId="64" applyNumberFormat="1" applyFont="1" applyBorder="1" applyAlignment="1">
      <alignment horizontal="center" vertical="center" wrapText="1"/>
      <protection/>
    </xf>
    <xf numFmtId="176" fontId="1" fillId="0" borderId="0" xfId="64" applyNumberFormat="1" applyFont="1" applyAlignment="1">
      <alignment horizontal="center" vertical="center" wrapText="1"/>
      <protection/>
    </xf>
    <xf numFmtId="176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Alignment="1">
      <alignment vertical="center" wrapText="1"/>
    </xf>
    <xf numFmtId="177" fontId="2" fillId="0" borderId="0" xfId="0" applyNumberFormat="1" applyFont="1" applyAlignment="1">
      <alignment horizontal="center" vertical="center" wrapText="1"/>
    </xf>
    <xf numFmtId="177" fontId="0" fillId="0" borderId="0" xfId="0" applyNumberFormat="1" applyFont="1" applyAlignment="1">
      <alignment wrapText="1"/>
    </xf>
    <xf numFmtId="176" fontId="0" fillId="0" borderId="10" xfId="0" applyNumberFormat="1" applyBorder="1" applyAlignment="1">
      <alignment horizontal="center"/>
    </xf>
    <xf numFmtId="176" fontId="5" fillId="0" borderId="0" xfId="0" applyNumberFormat="1" applyFont="1" applyAlignment="1">
      <alignment horizontal="left"/>
    </xf>
    <xf numFmtId="176" fontId="0" fillId="0" borderId="0" xfId="0" applyNumberFormat="1" applyAlignment="1">
      <alignment/>
    </xf>
  </cellXfs>
  <cellStyles count="51">
    <cellStyle name="Normal" xfId="0"/>
    <cellStyle name="Currency [0]" xfId="15"/>
    <cellStyle name="常规_2015年预算支出执行情况表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16年预算支出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&#24180;&#21271;&#20177;&#21306;&#22269;&#26377;&#36164;&#26412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2020&#39044;&#31639;\2020&#39044;&#31639;&#25253;&#21578;\2020&#24180;&#39044;&#31639;\20&#21271;&#20177;\5.2020&#24180;&#21271;&#20177;&#21306;&#22269;&#26377;&#36164;&#26412;&#39044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全区收"/>
      <sheetName val="2019全区支"/>
      <sheetName val="2020全区收"/>
      <sheetName val="2020全区支"/>
      <sheetName val="2019北仑收"/>
      <sheetName val="2019北仑支"/>
      <sheetName val="2020北仑收"/>
      <sheetName val="2020北仑支"/>
    </sheetNames>
    <sheetDataSet>
      <sheetData sheetId="4">
        <row r="4">
          <cell r="C4">
            <v>348.28</v>
          </cell>
          <cell r="D4">
            <v>355</v>
          </cell>
        </row>
        <row r="5">
          <cell r="C5">
            <v>348.28</v>
          </cell>
          <cell r="D5">
            <v>355.27</v>
          </cell>
        </row>
        <row r="10">
          <cell r="C10">
            <v>180</v>
          </cell>
          <cell r="D10">
            <v>213</v>
          </cell>
        </row>
        <row r="11">
          <cell r="C11">
            <v>52.56</v>
          </cell>
          <cell r="D11">
            <v>58.49</v>
          </cell>
        </row>
        <row r="12">
          <cell r="C12">
            <v>9.72</v>
          </cell>
          <cell r="D12">
            <v>0.76</v>
          </cell>
        </row>
        <row r="14">
          <cell r="C14">
            <v>106</v>
          </cell>
          <cell r="D14">
            <v>83.02</v>
          </cell>
        </row>
        <row r="29">
          <cell r="C29">
            <v>186.9000000000001</v>
          </cell>
          <cell r="D29">
            <v>0</v>
          </cell>
        </row>
        <row r="30">
          <cell r="C30">
            <v>535.1800000000001</v>
          </cell>
          <cell r="D30">
            <v>355</v>
          </cell>
        </row>
      </sheetData>
      <sheetData sheetId="5">
        <row r="4">
          <cell r="C4">
            <v>535</v>
          </cell>
          <cell r="D4">
            <v>0</v>
          </cell>
        </row>
        <row r="10">
          <cell r="C10">
            <v>535</v>
          </cell>
          <cell r="D10">
            <v>0</v>
          </cell>
        </row>
        <row r="18">
          <cell r="C18">
            <v>535</v>
          </cell>
          <cell r="D18">
            <v>0</v>
          </cell>
        </row>
        <row r="25">
          <cell r="D25">
            <v>355</v>
          </cell>
        </row>
        <row r="26">
          <cell r="C26">
            <v>535</v>
          </cell>
          <cell r="D26">
            <v>355</v>
          </cell>
        </row>
      </sheetData>
      <sheetData sheetId="6">
        <row r="4">
          <cell r="C4">
            <v>355</v>
          </cell>
          <cell r="D4">
            <v>660.71</v>
          </cell>
        </row>
        <row r="5">
          <cell r="C5">
            <v>355.27</v>
          </cell>
          <cell r="D5">
            <v>660.71</v>
          </cell>
        </row>
        <row r="10">
          <cell r="C10">
            <v>213</v>
          </cell>
          <cell r="D10">
            <v>385</v>
          </cell>
        </row>
        <row r="11">
          <cell r="C11">
            <v>58.49</v>
          </cell>
          <cell r="D11">
            <v>82.08</v>
          </cell>
        </row>
        <row r="12">
          <cell r="C12">
            <v>0.76</v>
          </cell>
          <cell r="D12">
            <v>0</v>
          </cell>
        </row>
        <row r="14">
          <cell r="C14">
            <v>83.02</v>
          </cell>
          <cell r="D14">
            <v>193.63</v>
          </cell>
        </row>
        <row r="29">
          <cell r="D29">
            <v>355</v>
          </cell>
        </row>
        <row r="30">
          <cell r="C30">
            <v>355</v>
          </cell>
          <cell r="D30">
            <v>1015.71</v>
          </cell>
        </row>
      </sheetData>
      <sheetData sheetId="7">
        <row r="4">
          <cell r="D4">
            <v>1016</v>
          </cell>
        </row>
        <row r="10">
          <cell r="D10">
            <v>1016</v>
          </cell>
        </row>
        <row r="18">
          <cell r="D18">
            <v>1016</v>
          </cell>
        </row>
        <row r="25">
          <cell r="C25">
            <v>355</v>
          </cell>
        </row>
        <row r="26">
          <cell r="C26">
            <v>355</v>
          </cell>
          <cell r="D26">
            <v>1016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9全区收"/>
      <sheetName val="2019全区支"/>
      <sheetName val="2020全区收"/>
      <sheetName val="2020全区支"/>
      <sheetName val="2019北仑收"/>
      <sheetName val="2019北仑支"/>
      <sheetName val="2020北仑收"/>
      <sheetName val="2020北仑支"/>
    </sheetNames>
    <sheetDataSet>
      <sheetData sheetId="4">
        <row r="11">
          <cell r="D11">
            <v>213</v>
          </cell>
        </row>
        <row r="12">
          <cell r="D12">
            <v>127</v>
          </cell>
        </row>
        <row r="13">
          <cell r="D13">
            <v>14</v>
          </cell>
        </row>
        <row r="14">
          <cell r="D14">
            <v>0.76</v>
          </cell>
        </row>
      </sheetData>
      <sheetData sheetId="5">
        <row r="19">
          <cell r="D19">
            <v>0</v>
          </cell>
        </row>
        <row r="26">
          <cell r="D26">
            <v>355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28">
      <selection activeCell="G1" sqref="G1:H65536"/>
    </sheetView>
  </sheetViews>
  <sheetFormatPr defaultColWidth="9.00390625" defaultRowHeight="14.25"/>
  <cols>
    <col min="1" max="1" width="7.625" style="1" customWidth="1"/>
    <col min="2" max="2" width="39.125" style="1" customWidth="1"/>
    <col min="3" max="4" width="11.625" style="1" customWidth="1"/>
    <col min="5" max="5" width="10.375" style="1" customWidth="1"/>
    <col min="6" max="6" width="7.625" style="1" customWidth="1"/>
    <col min="7" max="8" width="9.00390625" style="1" hidden="1" customWidth="1"/>
    <col min="9" max="16384" width="9.00390625" style="1" customWidth="1"/>
  </cols>
  <sheetData>
    <row r="1" ht="14.25">
      <c r="E1" s="4" t="s">
        <v>0</v>
      </c>
    </row>
    <row r="2" spans="1:5" ht="20.25">
      <c r="A2" s="5" t="s">
        <v>1</v>
      </c>
      <c r="B2" s="5"/>
      <c r="C2" s="5"/>
      <c r="D2" s="5"/>
      <c r="E2" s="5"/>
    </row>
    <row r="3" spans="1:5" ht="15" customHeight="1">
      <c r="A3" s="57"/>
      <c r="B3" s="58"/>
      <c r="C3" s="58"/>
      <c r="D3" s="44" t="s">
        <v>2</v>
      </c>
      <c r="E3" s="44"/>
    </row>
    <row r="4" spans="1:5" ht="35.25" customHeight="1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</row>
    <row r="5" spans="1:8" ht="19.5" customHeight="1">
      <c r="A5" s="16" t="s">
        <v>8</v>
      </c>
      <c r="B5" s="31" t="s">
        <v>9</v>
      </c>
      <c r="C5" s="16">
        <f>C6+C17+C21+C26+C30</f>
        <v>5712.28</v>
      </c>
      <c r="D5" s="16">
        <f>D6+D17+D21+D26+D30</f>
        <v>6358.76</v>
      </c>
      <c r="E5" s="19">
        <f>D5/C5*100</f>
        <v>111.3173723977116</v>
      </c>
      <c r="G5" s="1">
        <f>'2019开发收'!C5+'[1]2019北仑收'!C4</f>
        <v>5712.28</v>
      </c>
      <c r="H5" s="1">
        <f>'2019开发收'!D5+'[1]2019北仑收'!D4</f>
        <v>6359</v>
      </c>
    </row>
    <row r="6" spans="1:8" ht="19.5" customHeight="1">
      <c r="A6" s="20" t="s">
        <v>10</v>
      </c>
      <c r="B6" s="31" t="s">
        <v>11</v>
      </c>
      <c r="C6" s="16">
        <f>SUM(C7:C16)</f>
        <v>348.28</v>
      </c>
      <c r="D6" s="16">
        <f>SUM(D7:D16)</f>
        <v>354.76</v>
      </c>
      <c r="E6" s="19">
        <f>D6/C6*100</f>
        <v>101.86057195360057</v>
      </c>
      <c r="G6" s="1">
        <f>'2019开发收'!C6+'[1]2019北仑收'!C5</f>
        <v>348.28</v>
      </c>
      <c r="H6" s="1">
        <f>'2019开发收'!D6+'[1]2019北仑收'!D5</f>
        <v>355.27</v>
      </c>
    </row>
    <row r="7" spans="1:8" ht="19.5" customHeight="1">
      <c r="A7" s="16">
        <v>1</v>
      </c>
      <c r="B7" s="30" t="s">
        <v>12</v>
      </c>
      <c r="C7" s="16"/>
      <c r="D7" s="16"/>
      <c r="E7" s="19"/>
      <c r="G7" s="1">
        <f>'2019开发收'!C7+'[1]2019北仑收'!C6</f>
        <v>0</v>
      </c>
      <c r="H7" s="1">
        <f>'2019开发收'!D7+'[1]2019北仑收'!D6</f>
        <v>0</v>
      </c>
    </row>
    <row r="8" spans="1:8" ht="19.5" customHeight="1">
      <c r="A8" s="16">
        <v>2</v>
      </c>
      <c r="B8" s="30" t="s">
        <v>13</v>
      </c>
      <c r="C8" s="16"/>
      <c r="D8" s="16"/>
      <c r="E8" s="19"/>
      <c r="G8" s="1">
        <f>'2019开发收'!C8+'[1]2019北仑收'!C7</f>
        <v>0</v>
      </c>
      <c r="H8" s="1">
        <f>'2019开发收'!D8+'[1]2019北仑收'!D7</f>
        <v>0</v>
      </c>
    </row>
    <row r="9" spans="1:8" ht="19.5" customHeight="1">
      <c r="A9" s="16">
        <v>3</v>
      </c>
      <c r="B9" s="30" t="s">
        <v>14</v>
      </c>
      <c r="C9" s="16"/>
      <c r="D9" s="16"/>
      <c r="E9" s="19"/>
      <c r="G9" s="1">
        <f>'2019开发收'!C9+'[1]2019北仑收'!C8</f>
        <v>0</v>
      </c>
      <c r="H9" s="1">
        <f>'2019开发收'!D9+'[1]2019北仑收'!D8</f>
        <v>0</v>
      </c>
    </row>
    <row r="10" spans="1:8" ht="19.5" customHeight="1">
      <c r="A10" s="16">
        <v>4</v>
      </c>
      <c r="B10" s="30" t="s">
        <v>15</v>
      </c>
      <c r="C10" s="16"/>
      <c r="D10" s="16"/>
      <c r="E10" s="19"/>
      <c r="G10" s="1">
        <f>'2019开发收'!C10+'[1]2019北仑收'!C9</f>
        <v>0</v>
      </c>
      <c r="H10" s="1">
        <f>'2019开发收'!D10+'[1]2019北仑收'!D9</f>
        <v>0</v>
      </c>
    </row>
    <row r="11" spans="1:8" ht="19.5" customHeight="1">
      <c r="A11" s="16">
        <v>5</v>
      </c>
      <c r="B11" s="31" t="s">
        <v>16</v>
      </c>
      <c r="C11" s="16">
        <v>180</v>
      </c>
      <c r="D11" s="16">
        <f>'[2]2019北仑收'!D11+'2019开发收'!D11</f>
        <v>213</v>
      </c>
      <c r="E11" s="19">
        <f>D11/C11*100</f>
        <v>118.33333333333333</v>
      </c>
      <c r="G11" s="1">
        <f>'2019开发收'!C11+'[1]2019北仑收'!C10</f>
        <v>180</v>
      </c>
      <c r="H11" s="1">
        <f>'2019开发收'!D11+'[1]2019北仑收'!D10</f>
        <v>213</v>
      </c>
    </row>
    <row r="12" spans="1:8" ht="19.5" customHeight="1">
      <c r="A12" s="16">
        <v>6</v>
      </c>
      <c r="B12" s="31" t="s">
        <v>17</v>
      </c>
      <c r="C12" s="16">
        <v>52.56</v>
      </c>
      <c r="D12" s="16">
        <f>'[2]2019北仑收'!D12+'2019开发收'!D12</f>
        <v>127</v>
      </c>
      <c r="E12" s="19">
        <f>D12/C12*100</f>
        <v>241.62861491628615</v>
      </c>
      <c r="G12" s="1">
        <f>'2019开发收'!C12+'[1]2019北仑收'!C11</f>
        <v>52.56</v>
      </c>
      <c r="H12" s="1">
        <f>'2019开发收'!D12+'[1]2019北仑收'!D11</f>
        <v>58.49</v>
      </c>
    </row>
    <row r="13" spans="1:5" ht="19.5" customHeight="1">
      <c r="A13" s="16">
        <v>7</v>
      </c>
      <c r="B13" s="1" t="s">
        <v>18</v>
      </c>
      <c r="C13" s="16"/>
      <c r="D13" s="16">
        <f>'[2]2019北仑收'!D13+'2019开发收'!D13</f>
        <v>14</v>
      </c>
      <c r="E13" s="19"/>
    </row>
    <row r="14" spans="1:8" ht="19.5" customHeight="1">
      <c r="A14" s="16">
        <v>8</v>
      </c>
      <c r="B14" s="31" t="s">
        <v>19</v>
      </c>
      <c r="C14" s="16">
        <v>9.72</v>
      </c>
      <c r="D14" s="16">
        <f>'[2]2019北仑收'!D14+'2019开发收'!D14</f>
        <v>0.76</v>
      </c>
      <c r="E14" s="19">
        <f>D14/C14*100</f>
        <v>7.818930041152263</v>
      </c>
      <c r="G14" s="1">
        <f>'2019开发收'!C14+'[1]2019北仑收'!C12</f>
        <v>9.72</v>
      </c>
      <c r="H14" s="1">
        <f>'2019开发收'!D14+'[1]2019北仑收'!D12</f>
        <v>0.76</v>
      </c>
    </row>
    <row r="15" spans="1:8" ht="19.5" customHeight="1">
      <c r="A15" s="16">
        <v>9</v>
      </c>
      <c r="B15" s="30" t="s">
        <v>20</v>
      </c>
      <c r="C15" s="16"/>
      <c r="D15" s="16"/>
      <c r="E15" s="19"/>
      <c r="G15" s="1">
        <f>'2019开发收'!C15+'[1]2019北仑收'!C13</f>
        <v>0</v>
      </c>
      <c r="H15" s="1">
        <f>'2019开发收'!D15+'[1]2019北仑收'!D13</f>
        <v>0</v>
      </c>
    </row>
    <row r="16" spans="1:8" ht="19.5" customHeight="1">
      <c r="A16" s="16">
        <v>10</v>
      </c>
      <c r="B16" s="31" t="s">
        <v>21</v>
      </c>
      <c r="C16" s="16">
        <v>106</v>
      </c>
      <c r="D16" s="16"/>
      <c r="E16" s="19">
        <f>D16/C16*100</f>
        <v>0</v>
      </c>
      <c r="G16" s="1">
        <f>'2019开发收'!C16+'[1]2019北仑收'!C14</f>
        <v>106</v>
      </c>
      <c r="H16" s="1">
        <f>'2019开发收'!D16+'[1]2019北仑收'!D14</f>
        <v>83.02</v>
      </c>
    </row>
    <row r="17" spans="1:8" ht="19.5" customHeight="1">
      <c r="A17" s="20" t="s">
        <v>22</v>
      </c>
      <c r="B17" s="31" t="s">
        <v>23</v>
      </c>
      <c r="C17" s="16"/>
      <c r="D17" s="16"/>
      <c r="E17" s="19"/>
      <c r="G17" s="1">
        <f>'2019开发收'!C17+'[1]2019北仑收'!C15</f>
        <v>0</v>
      </c>
      <c r="H17" s="1">
        <f>'2019开发收'!D17+'[1]2019北仑收'!D15</f>
        <v>0</v>
      </c>
    </row>
    <row r="18" spans="1:8" ht="19.5" customHeight="1">
      <c r="A18" s="16">
        <v>1</v>
      </c>
      <c r="B18" s="31" t="s">
        <v>24</v>
      </c>
      <c r="C18" s="16"/>
      <c r="D18" s="16"/>
      <c r="E18" s="19"/>
      <c r="G18" s="1">
        <f>'2019开发收'!C18+'[1]2019北仑收'!C16</f>
        <v>0</v>
      </c>
      <c r="H18" s="1">
        <f>'2019开发收'!D18+'[1]2019北仑收'!D16</f>
        <v>0</v>
      </c>
    </row>
    <row r="19" spans="1:8" ht="19.5" customHeight="1">
      <c r="A19" s="16">
        <v>2</v>
      </c>
      <c r="B19" s="31" t="s">
        <v>25</v>
      </c>
      <c r="C19" s="16"/>
      <c r="D19" s="16"/>
      <c r="E19" s="19"/>
      <c r="G19" s="1">
        <f>'2019开发收'!C19+'[1]2019北仑收'!C17</f>
        <v>0</v>
      </c>
      <c r="H19" s="1">
        <f>'2019开发收'!D19+'[1]2019北仑收'!D17</f>
        <v>0</v>
      </c>
    </row>
    <row r="20" spans="1:8" ht="19.5" customHeight="1">
      <c r="A20" s="16">
        <v>3</v>
      </c>
      <c r="B20" s="31" t="s">
        <v>26</v>
      </c>
      <c r="C20" s="16"/>
      <c r="D20" s="16"/>
      <c r="E20" s="19"/>
      <c r="G20" s="1">
        <f>'2019开发收'!C20+'[1]2019北仑收'!C18</f>
        <v>0</v>
      </c>
      <c r="H20" s="1">
        <f>'2019开发收'!D20+'[1]2019北仑收'!D18</f>
        <v>0</v>
      </c>
    </row>
    <row r="21" spans="1:8" ht="19.5" customHeight="1">
      <c r="A21" s="20" t="s">
        <v>27</v>
      </c>
      <c r="B21" s="31" t="s">
        <v>28</v>
      </c>
      <c r="C21" s="16"/>
      <c r="D21" s="16"/>
      <c r="E21" s="19"/>
      <c r="G21" s="1">
        <f>'2019开发收'!C21+'[1]2019北仑收'!C19</f>
        <v>0</v>
      </c>
      <c r="H21" s="1">
        <f>'2019开发收'!D21+'[1]2019北仑收'!D19</f>
        <v>0</v>
      </c>
    </row>
    <row r="22" spans="1:8" ht="19.5" customHeight="1">
      <c r="A22" s="16">
        <v>1</v>
      </c>
      <c r="B22" s="31" t="s">
        <v>29</v>
      </c>
      <c r="C22" s="16"/>
      <c r="D22" s="16"/>
      <c r="E22" s="19"/>
      <c r="G22" s="1">
        <f>'2019开发收'!C22+'[1]2019北仑收'!C20</f>
        <v>0</v>
      </c>
      <c r="H22" s="1">
        <f>'2019开发收'!D22+'[1]2019北仑收'!D20</f>
        <v>0</v>
      </c>
    </row>
    <row r="23" spans="1:8" ht="19.5" customHeight="1">
      <c r="A23" s="16">
        <v>2</v>
      </c>
      <c r="B23" s="31" t="s">
        <v>30</v>
      </c>
      <c r="C23" s="16"/>
      <c r="D23" s="16"/>
      <c r="E23" s="19"/>
      <c r="G23" s="1">
        <f>'2019开发收'!C23+'[1]2019北仑收'!C21</f>
        <v>0</v>
      </c>
      <c r="H23" s="1">
        <f>'2019开发收'!D23+'[1]2019北仑收'!D21</f>
        <v>0</v>
      </c>
    </row>
    <row r="24" spans="1:8" ht="19.5" customHeight="1">
      <c r="A24" s="16">
        <v>3</v>
      </c>
      <c r="B24" s="31" t="s">
        <v>31</v>
      </c>
      <c r="C24" s="16"/>
      <c r="D24" s="16"/>
      <c r="E24" s="19"/>
      <c r="G24" s="1">
        <f>'2019开发收'!C24+'[1]2019北仑收'!C22</f>
        <v>0</v>
      </c>
      <c r="H24" s="1">
        <f>'2019开发收'!D24+'[1]2019北仑收'!D22</f>
        <v>0</v>
      </c>
    </row>
    <row r="25" spans="1:8" ht="19.5" customHeight="1">
      <c r="A25" s="16">
        <v>4</v>
      </c>
      <c r="B25" s="31" t="s">
        <v>32</v>
      </c>
      <c r="C25" s="16"/>
      <c r="D25" s="16"/>
      <c r="E25" s="19"/>
      <c r="G25" s="1">
        <f>'2019开发收'!C25+'[1]2019北仑收'!C23</f>
        <v>0</v>
      </c>
      <c r="H25" s="1">
        <f>'2019开发收'!D25+'[1]2019北仑收'!D23</f>
        <v>0</v>
      </c>
    </row>
    <row r="26" spans="1:8" ht="19.5" customHeight="1">
      <c r="A26" s="20" t="s">
        <v>33</v>
      </c>
      <c r="B26" s="31" t="s">
        <v>34</v>
      </c>
      <c r="C26" s="16"/>
      <c r="D26" s="16"/>
      <c r="E26" s="19"/>
      <c r="G26" s="1">
        <f>'2019开发收'!C26+'[1]2019北仑收'!C24</f>
        <v>0</v>
      </c>
      <c r="H26" s="1">
        <f>'2019开发收'!D26+'[1]2019北仑收'!D24</f>
        <v>0</v>
      </c>
    </row>
    <row r="27" spans="1:8" ht="19.5" customHeight="1">
      <c r="A27" s="16">
        <v>1</v>
      </c>
      <c r="B27" s="31" t="s">
        <v>35</v>
      </c>
      <c r="C27" s="16"/>
      <c r="D27" s="16"/>
      <c r="E27" s="19"/>
      <c r="G27" s="1">
        <f>'2019开发收'!C27+'[1]2019北仑收'!C25</f>
        <v>0</v>
      </c>
      <c r="H27" s="1">
        <f>'2019开发收'!D27+'[1]2019北仑收'!D25</f>
        <v>0</v>
      </c>
    </row>
    <row r="28" spans="1:8" ht="19.5" customHeight="1">
      <c r="A28" s="16">
        <v>2</v>
      </c>
      <c r="B28" s="31" t="s">
        <v>36</v>
      </c>
      <c r="C28" s="16"/>
      <c r="D28" s="16"/>
      <c r="E28" s="19"/>
      <c r="G28" s="1">
        <f>'2019开发收'!C28+'[1]2019北仑收'!C26</f>
        <v>0</v>
      </c>
      <c r="H28" s="1">
        <f>'2019开发收'!D28+'[1]2019北仑收'!D26</f>
        <v>0</v>
      </c>
    </row>
    <row r="29" spans="1:8" ht="19.5" customHeight="1">
      <c r="A29" s="16">
        <v>3</v>
      </c>
      <c r="B29" s="31" t="s">
        <v>37</v>
      </c>
      <c r="C29" s="16"/>
      <c r="D29" s="16"/>
      <c r="E29" s="19"/>
      <c r="G29" s="1">
        <f>'2019开发收'!C29+'[1]2019北仑收'!C27</f>
        <v>0</v>
      </c>
      <c r="H29" s="1">
        <f>'2019开发收'!D29+'[1]2019北仑收'!D27</f>
        <v>0</v>
      </c>
    </row>
    <row r="30" spans="1:8" ht="19.5" customHeight="1">
      <c r="A30" s="20" t="s">
        <v>38</v>
      </c>
      <c r="B30" s="31" t="s">
        <v>39</v>
      </c>
      <c r="C30" s="16">
        <v>5364</v>
      </c>
      <c r="D30" s="16">
        <f>'[2]2019北仑收'!D30+'2019开发收'!D30</f>
        <v>6004</v>
      </c>
      <c r="E30" s="19">
        <f aca="true" t="shared" si="0" ref="E30:E32">D30/C30*100</f>
        <v>111.93139448173007</v>
      </c>
      <c r="G30" s="1">
        <f>'2019开发收'!C30+'[1]2019北仑收'!C28</f>
        <v>5364</v>
      </c>
      <c r="H30" s="1">
        <f>'2019开发收'!D30+'[1]2019北仑收'!D28</f>
        <v>6004</v>
      </c>
    </row>
    <row r="31" spans="1:8" ht="19.5" customHeight="1">
      <c r="A31" s="20" t="s">
        <v>40</v>
      </c>
      <c r="B31" s="16" t="s">
        <v>41</v>
      </c>
      <c r="C31" s="16">
        <v>1316</v>
      </c>
      <c r="D31" s="16">
        <f>'[2]2019北仑收'!D31+'2019开发收'!D31</f>
        <v>1000</v>
      </c>
      <c r="E31" s="19">
        <f t="shared" si="0"/>
        <v>75.98784194528876</v>
      </c>
      <c r="G31" s="1">
        <f>'2019开发收'!C31+'[1]2019北仑收'!C29</f>
        <v>1315.9</v>
      </c>
      <c r="H31" s="1">
        <f>'2019开发收'!D31+'[1]2019北仑收'!D29</f>
        <v>1000</v>
      </c>
    </row>
    <row r="32" spans="1:8" ht="19.5" customHeight="1">
      <c r="A32" s="21"/>
      <c r="B32" s="16" t="s">
        <v>42</v>
      </c>
      <c r="C32" s="16">
        <f>C31+C5</f>
        <v>7028.28</v>
      </c>
      <c r="D32" s="16">
        <f>D5+D31</f>
        <v>7358.76</v>
      </c>
      <c r="E32" s="19">
        <f t="shared" si="0"/>
        <v>104.7021461865492</v>
      </c>
      <c r="G32" s="1">
        <f>'2019开发收'!C32+'[1]2019北仑收'!C30</f>
        <v>7028.18</v>
      </c>
      <c r="H32" s="1">
        <f>'2019开发收'!D32+'[1]2019北仑收'!D30</f>
        <v>7359</v>
      </c>
    </row>
  </sheetData>
  <sheetProtection/>
  <mergeCells count="2">
    <mergeCell ref="A2:E2"/>
    <mergeCell ref="D3:E3"/>
  </mergeCells>
  <printOptions/>
  <pageMargins left="0.94" right="0.75" top="0.98" bottom="0.98" header="0.51" footer="1.02"/>
  <pageSetup fitToHeight="1" fitToWidth="1" horizontalDpi="600" verticalDpi="600" orientation="portrait" paperSize="9" scale="98"/>
  <headerFooter alignWithMargins="0">
    <oddFooter>&amp;R&amp;14- 43 -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workbookViewId="0" topLeftCell="A13">
      <selection activeCell="G7" sqref="G1:H65536"/>
    </sheetView>
  </sheetViews>
  <sheetFormatPr defaultColWidth="9.00390625" defaultRowHeight="14.25"/>
  <cols>
    <col min="1" max="1" width="9.00390625" style="1" customWidth="1"/>
    <col min="2" max="2" width="33.625" style="1" customWidth="1"/>
    <col min="3" max="4" width="11.625" style="1" customWidth="1"/>
    <col min="5" max="5" width="9.875" style="3" customWidth="1"/>
    <col min="6" max="6" width="14.00390625" style="1" customWidth="1"/>
    <col min="7" max="8" width="9.00390625" style="1" hidden="1" customWidth="1"/>
    <col min="9" max="16384" width="9.00390625" style="1" customWidth="1"/>
  </cols>
  <sheetData>
    <row r="1" ht="14.25">
      <c r="E1" s="4" t="s">
        <v>43</v>
      </c>
    </row>
    <row r="2" spans="1:5" ht="28.5" customHeight="1">
      <c r="A2" s="5" t="s">
        <v>44</v>
      </c>
      <c r="B2" s="5"/>
      <c r="C2" s="5"/>
      <c r="D2" s="5"/>
      <c r="E2" s="7"/>
    </row>
    <row r="3" spans="1:5" ht="22.5" customHeight="1">
      <c r="A3" s="8"/>
      <c r="B3" s="9"/>
      <c r="C3" s="9"/>
      <c r="D3" s="56" t="s">
        <v>45</v>
      </c>
      <c r="E3" s="11"/>
    </row>
    <row r="4" spans="1:5" ht="33.75" customHeight="1">
      <c r="A4" s="13" t="s">
        <v>3</v>
      </c>
      <c r="B4" s="13" t="s">
        <v>4</v>
      </c>
      <c r="C4" s="13" t="s">
        <v>5</v>
      </c>
      <c r="D4" s="13" t="s">
        <v>6</v>
      </c>
      <c r="E4" s="15" t="s">
        <v>7</v>
      </c>
    </row>
    <row r="5" spans="1:8" ht="21.75" customHeight="1">
      <c r="A5" s="16" t="s">
        <v>8</v>
      </c>
      <c r="B5" s="17" t="s">
        <v>46</v>
      </c>
      <c r="C5" s="16">
        <f>C6+C11+C20+C22+C24</f>
        <v>7028.08</v>
      </c>
      <c r="D5" s="16">
        <f>D6+D11+D20+D22+D24</f>
        <v>7000</v>
      </c>
      <c r="E5" s="19">
        <f>D5/C5*100</f>
        <v>99.60045986955186</v>
      </c>
      <c r="G5" s="1">
        <f>'2019开发支'!C5+'[1]2019北仑支'!C4</f>
        <v>7027.9</v>
      </c>
      <c r="H5" s="1">
        <f>'2019开发支'!D5+'[1]2019北仑支'!D4</f>
        <v>7000</v>
      </c>
    </row>
    <row r="6" spans="1:8" ht="21.75" customHeight="1">
      <c r="A6" s="20" t="s">
        <v>10</v>
      </c>
      <c r="B6" s="17" t="s">
        <v>47</v>
      </c>
      <c r="C6" s="16"/>
      <c r="D6" s="18"/>
      <c r="E6" s="19"/>
      <c r="G6" s="1">
        <f>'2019开发支'!C6+'[1]2019北仑支'!C5</f>
        <v>0</v>
      </c>
      <c r="H6" s="1">
        <f>'2019开发支'!D6+'[1]2019北仑支'!D5</f>
        <v>0</v>
      </c>
    </row>
    <row r="7" spans="1:8" ht="21.75" customHeight="1">
      <c r="A7" s="16"/>
      <c r="B7" s="17" t="s">
        <v>48</v>
      </c>
      <c r="C7" s="16"/>
      <c r="D7" s="18"/>
      <c r="E7" s="19"/>
      <c r="G7" s="1">
        <f>'2019开发支'!C7+'[1]2019北仑支'!C6</f>
        <v>0</v>
      </c>
      <c r="H7" s="1">
        <f>'2019开发支'!D7+'[1]2019北仑支'!D6</f>
        <v>0</v>
      </c>
    </row>
    <row r="8" spans="1:8" ht="21.75" customHeight="1">
      <c r="A8" s="16"/>
      <c r="B8" s="17" t="s">
        <v>49</v>
      </c>
      <c r="C8" s="16"/>
      <c r="D8" s="18"/>
      <c r="E8" s="19"/>
      <c r="G8" s="1">
        <f>'2019开发支'!C8+'[1]2019北仑支'!C7</f>
        <v>0</v>
      </c>
      <c r="H8" s="1">
        <f>'2019开发支'!D8+'[1]2019北仑支'!D7</f>
        <v>0</v>
      </c>
    </row>
    <row r="9" spans="1:8" ht="21.75" customHeight="1">
      <c r="A9" s="16"/>
      <c r="B9" s="17" t="s">
        <v>50</v>
      </c>
      <c r="C9" s="16"/>
      <c r="D9" s="18"/>
      <c r="E9" s="19"/>
      <c r="G9" s="1">
        <f>'2019开发支'!C9+'[1]2019北仑支'!C8</f>
        <v>0</v>
      </c>
      <c r="H9" s="1">
        <f>'2019开发支'!D9+'[1]2019北仑支'!D8</f>
        <v>0</v>
      </c>
    </row>
    <row r="10" spans="1:8" ht="21.75" customHeight="1">
      <c r="A10" s="16"/>
      <c r="B10" s="17" t="s">
        <v>51</v>
      </c>
      <c r="C10" s="16"/>
      <c r="D10" s="18"/>
      <c r="E10" s="19"/>
      <c r="G10" s="1">
        <f>'2019开发支'!C10+'[1]2019北仑支'!C9</f>
        <v>0</v>
      </c>
      <c r="H10" s="1">
        <f>'2019开发支'!D10+'[1]2019北仑支'!D9</f>
        <v>0</v>
      </c>
    </row>
    <row r="11" spans="1:8" ht="21.75" customHeight="1">
      <c r="A11" s="20" t="s">
        <v>22</v>
      </c>
      <c r="B11" s="17" t="s">
        <v>52</v>
      </c>
      <c r="C11" s="16">
        <f>C19</f>
        <v>6428.08</v>
      </c>
      <c r="D11" s="49">
        <f>D19</f>
        <v>2000</v>
      </c>
      <c r="E11" s="19">
        <f>D11/C11*100</f>
        <v>31.1134895645356</v>
      </c>
      <c r="G11" s="1">
        <f>'2019开发支'!C11+'[1]2019北仑支'!C10</f>
        <v>6427.9</v>
      </c>
      <c r="H11" s="1">
        <f>'2019开发支'!D11+'[1]2019北仑支'!D10</f>
        <v>2000</v>
      </c>
    </row>
    <row r="12" spans="1:8" ht="21.75" customHeight="1">
      <c r="A12" s="20"/>
      <c r="B12" s="17" t="s">
        <v>53</v>
      </c>
      <c r="C12" s="16"/>
      <c r="D12" s="18"/>
      <c r="E12" s="19"/>
      <c r="G12" s="1">
        <f>'2019开发支'!C12+'[1]2019北仑支'!C11</f>
        <v>0</v>
      </c>
      <c r="H12" s="1">
        <f>'2019开发支'!D12+'[1]2019北仑支'!D11</f>
        <v>0</v>
      </c>
    </row>
    <row r="13" spans="1:8" ht="21.75" customHeight="1">
      <c r="A13" s="20"/>
      <c r="B13" s="17" t="s">
        <v>54</v>
      </c>
      <c r="C13" s="16"/>
      <c r="D13" s="18"/>
      <c r="E13" s="19"/>
      <c r="G13" s="1">
        <f>'2019开发支'!C13+'[1]2019北仑支'!C12</f>
        <v>0</v>
      </c>
      <c r="H13" s="1">
        <f>'2019开发支'!D13+'[1]2019北仑支'!D12</f>
        <v>0</v>
      </c>
    </row>
    <row r="14" spans="1:8" ht="21.75" customHeight="1">
      <c r="A14" s="20"/>
      <c r="B14" s="17" t="s">
        <v>55</v>
      </c>
      <c r="C14" s="16"/>
      <c r="D14" s="18"/>
      <c r="E14" s="19"/>
      <c r="G14" s="1">
        <f>'2019开发支'!C14+'[1]2019北仑支'!C13</f>
        <v>0</v>
      </c>
      <c r="H14" s="1">
        <f>'2019开发支'!D14+'[1]2019北仑支'!D13</f>
        <v>0</v>
      </c>
    </row>
    <row r="15" spans="1:8" ht="21.75" customHeight="1">
      <c r="A15" s="20"/>
      <c r="B15" s="17" t="s">
        <v>56</v>
      </c>
      <c r="C15" s="16"/>
      <c r="D15" s="18"/>
      <c r="E15" s="19"/>
      <c r="G15" s="1">
        <f>'2019开发支'!C15+'[1]2019北仑支'!C14</f>
        <v>0</v>
      </c>
      <c r="H15" s="1">
        <f>'2019开发支'!D15+'[1]2019北仑支'!D14</f>
        <v>0</v>
      </c>
    </row>
    <row r="16" spans="1:8" ht="21.75" customHeight="1">
      <c r="A16" s="20"/>
      <c r="B16" s="17" t="s">
        <v>57</v>
      </c>
      <c r="C16" s="16"/>
      <c r="D16" s="18"/>
      <c r="E16" s="19"/>
      <c r="G16" s="1">
        <f>'2019开发支'!C16+'[1]2019北仑支'!C15</f>
        <v>0</v>
      </c>
      <c r="H16" s="1">
        <f>'2019开发支'!D16+'[1]2019北仑支'!D15</f>
        <v>0</v>
      </c>
    </row>
    <row r="17" spans="1:8" ht="21.75" customHeight="1">
      <c r="A17" s="20"/>
      <c r="B17" s="17" t="s">
        <v>58</v>
      </c>
      <c r="C17" s="16"/>
      <c r="D17" s="18"/>
      <c r="E17" s="19"/>
      <c r="G17" s="1">
        <f>'2019开发支'!C17+'[1]2019北仑支'!C16</f>
        <v>0</v>
      </c>
      <c r="H17" s="1">
        <f>'2019开发支'!D17+'[1]2019北仑支'!D16</f>
        <v>0</v>
      </c>
    </row>
    <row r="18" spans="1:8" ht="21.75" customHeight="1">
      <c r="A18" s="16"/>
      <c r="B18" s="17" t="s">
        <v>59</v>
      </c>
      <c r="C18" s="16"/>
      <c r="D18" s="18"/>
      <c r="E18" s="19"/>
      <c r="G18" s="1">
        <f>'2019开发支'!C18+'[1]2019北仑支'!C17</f>
        <v>0</v>
      </c>
      <c r="H18" s="1">
        <f>'2019开发支'!D18+'[1]2019北仑支'!D17</f>
        <v>0</v>
      </c>
    </row>
    <row r="19" spans="1:8" ht="21.75" customHeight="1">
      <c r="A19" s="16"/>
      <c r="B19" s="17" t="s">
        <v>60</v>
      </c>
      <c r="C19" s="16">
        <v>6428.08</v>
      </c>
      <c r="D19" s="18">
        <f>'2019开发支'!D19+'[2]2019北仑支'!D19</f>
        <v>2000</v>
      </c>
      <c r="E19" s="19">
        <f>D19/C19*100</f>
        <v>31.1134895645356</v>
      </c>
      <c r="G19" s="1">
        <f>'2019开发支'!C19+'[1]2019北仑支'!C18</f>
        <v>6427.9</v>
      </c>
      <c r="H19" s="1">
        <f>'2019开发支'!D19+'[1]2019北仑支'!D18</f>
        <v>2000</v>
      </c>
    </row>
    <row r="20" spans="1:8" ht="21.75" customHeight="1">
      <c r="A20" s="20" t="s">
        <v>27</v>
      </c>
      <c r="B20" s="17" t="s">
        <v>61</v>
      </c>
      <c r="C20" s="16"/>
      <c r="D20" s="18"/>
      <c r="E20" s="19"/>
      <c r="G20" s="1">
        <f>'2019开发支'!C20+'[1]2019北仑支'!C19</f>
        <v>0</v>
      </c>
      <c r="H20" s="1">
        <f>'2019开发支'!D20+'[1]2019北仑支'!D19</f>
        <v>0</v>
      </c>
    </row>
    <row r="21" spans="1:8" ht="21.75" customHeight="1">
      <c r="A21" s="16"/>
      <c r="B21" s="17" t="s">
        <v>61</v>
      </c>
      <c r="C21" s="16"/>
      <c r="D21" s="18"/>
      <c r="E21" s="19"/>
      <c r="G21" s="1">
        <f>'2019开发支'!C21+'[1]2019北仑支'!C20</f>
        <v>0</v>
      </c>
      <c r="H21" s="1">
        <f>'2019开发支'!D21+'[1]2019北仑支'!D20</f>
        <v>0</v>
      </c>
    </row>
    <row r="22" spans="1:8" ht="21.75" customHeight="1">
      <c r="A22" s="20" t="s">
        <v>33</v>
      </c>
      <c r="B22" s="17" t="s">
        <v>62</v>
      </c>
      <c r="C22" s="16"/>
      <c r="D22" s="18"/>
      <c r="E22" s="19"/>
      <c r="G22" s="1">
        <f>'2019开发支'!C22+'[1]2019北仑支'!C21</f>
        <v>0</v>
      </c>
      <c r="H22" s="1">
        <f>'2019开发支'!D22+'[1]2019北仑支'!D21</f>
        <v>0</v>
      </c>
    </row>
    <row r="23" spans="1:8" ht="21.75" customHeight="1">
      <c r="A23" s="16"/>
      <c r="B23" s="17" t="s">
        <v>63</v>
      </c>
      <c r="C23" s="16"/>
      <c r="D23" s="18"/>
      <c r="E23" s="19"/>
      <c r="G23" s="1">
        <f>'2019开发支'!C23+'[1]2019北仑支'!C22</f>
        <v>0</v>
      </c>
      <c r="H23" s="1">
        <f>'2019开发支'!D23+'[1]2019北仑支'!D22</f>
        <v>0</v>
      </c>
    </row>
    <row r="24" spans="1:8" ht="21.75" customHeight="1">
      <c r="A24" s="20" t="s">
        <v>38</v>
      </c>
      <c r="B24" s="17" t="s">
        <v>64</v>
      </c>
      <c r="C24" s="16">
        <v>600</v>
      </c>
      <c r="D24" s="18">
        <f>'2019开发支'!D24+'[2]2019北仑支'!D24</f>
        <v>5000</v>
      </c>
      <c r="E24" s="19">
        <f>D24/C24*100</f>
        <v>833.3333333333334</v>
      </c>
      <c r="G24" s="1">
        <f>'2019开发支'!C24+'[1]2019北仑支'!C23</f>
        <v>600</v>
      </c>
      <c r="H24" s="1">
        <f>'2019开发支'!D24+'[1]2019北仑支'!D23</f>
        <v>5000</v>
      </c>
    </row>
    <row r="25" spans="1:8" ht="21.75" customHeight="1">
      <c r="A25" s="20" t="s">
        <v>40</v>
      </c>
      <c r="B25" s="17" t="s">
        <v>65</v>
      </c>
      <c r="C25" s="16"/>
      <c r="D25" s="18"/>
      <c r="E25" s="19"/>
      <c r="G25" s="1">
        <f>'2019开发支'!C25+'[1]2019北仑支'!C24</f>
        <v>0</v>
      </c>
      <c r="H25" s="1">
        <f>'2019开发支'!D25+'[1]2019北仑支'!D24</f>
        <v>0</v>
      </c>
    </row>
    <row r="26" spans="1:8" ht="21.75" customHeight="1">
      <c r="A26" s="20" t="s">
        <v>66</v>
      </c>
      <c r="B26" s="17" t="s">
        <v>67</v>
      </c>
      <c r="C26" s="16"/>
      <c r="D26" s="18">
        <f>'2019开发支'!D26+'[2]2019北仑支'!D26</f>
        <v>359</v>
      </c>
      <c r="E26" s="19"/>
      <c r="G26" s="1">
        <f>'2019开发支'!C26+'[1]2019北仑支'!C25</f>
        <v>0</v>
      </c>
      <c r="H26" s="1">
        <f>'2019开发支'!D26+'[1]2019北仑支'!D25</f>
        <v>359</v>
      </c>
    </row>
    <row r="27" spans="1:8" ht="21.75" customHeight="1">
      <c r="A27" s="21"/>
      <c r="B27" s="39" t="s">
        <v>68</v>
      </c>
      <c r="C27" s="16">
        <f>C5+C25+C26</f>
        <v>7028.08</v>
      </c>
      <c r="D27" s="16">
        <f>D5+D25+D26</f>
        <v>7359</v>
      </c>
      <c r="E27" s="19">
        <f>D27/C27*100</f>
        <v>104.70854059714745</v>
      </c>
      <c r="G27" s="1">
        <f>'2019开发支'!C27+'[1]2019北仑支'!C26</f>
        <v>7027.9</v>
      </c>
      <c r="H27" s="1">
        <f>'2019开发支'!D27+'[1]2019北仑支'!D26</f>
        <v>7359</v>
      </c>
    </row>
  </sheetData>
  <sheetProtection/>
  <mergeCells count="2">
    <mergeCell ref="A2:E2"/>
    <mergeCell ref="D3:E3"/>
  </mergeCells>
  <printOptions/>
  <pageMargins left="0.94" right="0.75" top="0.98" bottom="0.98" header="0.51" footer="1.02"/>
  <pageSetup fitToHeight="1" fitToWidth="1" horizontalDpi="600" verticalDpi="600" orientation="portrait" paperSize="9"/>
  <headerFooter alignWithMargins="0">
    <oddFooter>&amp;L&amp;14- 44 -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">
      <selection activeCell="F10" sqref="F1:H65536"/>
    </sheetView>
  </sheetViews>
  <sheetFormatPr defaultColWidth="9.00390625" defaultRowHeight="14.25"/>
  <cols>
    <col min="1" max="1" width="7.75390625" style="1" customWidth="1"/>
    <col min="2" max="2" width="35.75390625" style="40" customWidth="1"/>
    <col min="3" max="4" width="11.75390625" style="1" customWidth="1"/>
    <col min="5" max="5" width="11.125" style="53" customWidth="1"/>
    <col min="6" max="8" width="9.00390625" style="1" hidden="1" customWidth="1"/>
    <col min="9" max="16384" width="9.00390625" style="1" customWidth="1"/>
  </cols>
  <sheetData>
    <row r="1" ht="14.25">
      <c r="E1" s="4" t="s">
        <v>69</v>
      </c>
    </row>
    <row r="2" spans="1:5" ht="18" customHeight="1">
      <c r="A2" s="5" t="s">
        <v>70</v>
      </c>
      <c r="B2" s="42"/>
      <c r="C2" s="5"/>
      <c r="D2" s="5"/>
      <c r="E2" s="54"/>
    </row>
    <row r="3" spans="1:5" ht="14.25">
      <c r="A3" s="8"/>
      <c r="B3" s="43"/>
      <c r="C3" s="9"/>
      <c r="D3" s="9"/>
      <c r="E3" s="55" t="s">
        <v>71</v>
      </c>
    </row>
    <row r="4" spans="1:5" ht="28.5">
      <c r="A4" s="13" t="s">
        <v>3</v>
      </c>
      <c r="B4" s="13" t="s">
        <v>4</v>
      </c>
      <c r="C4" s="13" t="s">
        <v>6</v>
      </c>
      <c r="D4" s="13" t="s">
        <v>72</v>
      </c>
      <c r="E4" s="15" t="s">
        <v>73</v>
      </c>
    </row>
    <row r="5" spans="1:8" ht="18" customHeight="1">
      <c r="A5" s="16" t="s">
        <v>8</v>
      </c>
      <c r="B5" s="30" t="s">
        <v>9</v>
      </c>
      <c r="C5" s="16">
        <f>C6+C17+C21+C26+C30</f>
        <v>6358.76</v>
      </c>
      <c r="D5" s="16">
        <f>D6+D17+D21+D26+D30</f>
        <v>8139.71</v>
      </c>
      <c r="E5" s="19">
        <f>(D5/C5-1)*100</f>
        <v>28.00781913454824</v>
      </c>
      <c r="G5" s="1">
        <f>'2020开发收'!C5+'[1]2020北仑收'!C4</f>
        <v>6359</v>
      </c>
      <c r="H5" s="1">
        <f>'2020开发收'!D5+'[1]2020北仑收'!D4</f>
        <v>8139.71</v>
      </c>
    </row>
    <row r="6" spans="1:8" ht="18" customHeight="1">
      <c r="A6" s="20" t="s">
        <v>10</v>
      </c>
      <c r="B6" s="30" t="s">
        <v>11</v>
      </c>
      <c r="C6" s="16">
        <f>SUM(C7:C16)</f>
        <v>354.76</v>
      </c>
      <c r="D6" s="16">
        <f>SUM(D7:D16)</f>
        <v>660.71</v>
      </c>
      <c r="E6" s="19">
        <f>(D6/C6-1)*100</f>
        <v>86.24140263840346</v>
      </c>
      <c r="G6" s="1">
        <f>'2020开发收'!C6+'[1]2020北仑收'!C5</f>
        <v>355.27</v>
      </c>
      <c r="H6" s="1">
        <f>'2020开发收'!D6+'[1]2020北仑收'!D5</f>
        <v>660.71</v>
      </c>
    </row>
    <row r="7" spans="1:8" ht="18" customHeight="1">
      <c r="A7" s="16">
        <v>1</v>
      </c>
      <c r="B7" s="30" t="s">
        <v>12</v>
      </c>
      <c r="C7" s="16"/>
      <c r="D7" s="16"/>
      <c r="E7" s="19"/>
      <c r="G7" s="1">
        <f>'2020开发收'!C7+'[1]2020北仑收'!C6</f>
        <v>0</v>
      </c>
      <c r="H7" s="1">
        <f>'2020开发收'!D7+'[1]2020北仑收'!D6</f>
        <v>0</v>
      </c>
    </row>
    <row r="8" spans="1:8" ht="18" customHeight="1">
      <c r="A8" s="16">
        <v>2</v>
      </c>
      <c r="B8" s="30" t="s">
        <v>13</v>
      </c>
      <c r="C8" s="16"/>
      <c r="D8" s="16"/>
      <c r="E8" s="19"/>
      <c r="G8" s="1">
        <f>'2020开发收'!C8+'[1]2020北仑收'!C7</f>
        <v>0</v>
      </c>
      <c r="H8" s="1">
        <f>'2020开发收'!D8+'[1]2020北仑收'!D7</f>
        <v>0</v>
      </c>
    </row>
    <row r="9" spans="1:8" ht="18" customHeight="1">
      <c r="A9" s="16">
        <v>3</v>
      </c>
      <c r="B9" s="30" t="s">
        <v>14</v>
      </c>
      <c r="C9" s="16"/>
      <c r="D9" s="16"/>
      <c r="E9" s="19"/>
      <c r="G9" s="1">
        <f>'2020开发收'!C9+'[1]2020北仑收'!C8</f>
        <v>0</v>
      </c>
      <c r="H9" s="1">
        <f>'2020开发收'!D9+'[1]2020北仑收'!D8</f>
        <v>0</v>
      </c>
    </row>
    <row r="10" spans="1:8" ht="18" customHeight="1">
      <c r="A10" s="16">
        <v>4</v>
      </c>
      <c r="B10" s="30" t="s">
        <v>15</v>
      </c>
      <c r="C10" s="16"/>
      <c r="D10" s="16"/>
      <c r="E10" s="19"/>
      <c r="G10" s="1">
        <f>'2020开发收'!C10+'[1]2020北仑收'!C9</f>
        <v>0</v>
      </c>
      <c r="H10" s="1">
        <f>'2020开发收'!D10+'[1]2020北仑收'!D9</f>
        <v>0</v>
      </c>
    </row>
    <row r="11" spans="1:8" ht="18" customHeight="1">
      <c r="A11" s="16">
        <v>5</v>
      </c>
      <c r="B11" s="31" t="s">
        <v>16</v>
      </c>
      <c r="C11" s="16">
        <f>'2019全区收'!D11</f>
        <v>213</v>
      </c>
      <c r="D11" s="16">
        <f>378+7</f>
        <v>385</v>
      </c>
      <c r="E11" s="19">
        <f>(D11/C11-1)*100</f>
        <v>80.75117370892019</v>
      </c>
      <c r="G11" s="1">
        <f>'2020开发收'!C11+'[1]2020北仑收'!C10</f>
        <v>213</v>
      </c>
      <c r="H11" s="1">
        <f>'2020开发收'!D11+'[1]2020北仑收'!D10</f>
        <v>385</v>
      </c>
    </row>
    <row r="12" spans="1:8" ht="18" customHeight="1">
      <c r="A12" s="16">
        <v>6</v>
      </c>
      <c r="B12" s="31" t="s">
        <v>17</v>
      </c>
      <c r="C12" s="16">
        <f>'2019全区收'!D12</f>
        <v>127</v>
      </c>
      <c r="D12" s="16">
        <v>82.08</v>
      </c>
      <c r="E12" s="19">
        <f>(D12/C12-1)*100</f>
        <v>-35.37007874015748</v>
      </c>
      <c r="G12" s="1">
        <f>'2020开发收'!C12+'[1]2020北仑收'!C11</f>
        <v>58.49</v>
      </c>
      <c r="H12" s="1">
        <f>'2020开发收'!D12+'[1]2020北仑收'!D11</f>
        <v>82.08</v>
      </c>
    </row>
    <row r="13" spans="1:5" ht="18" customHeight="1">
      <c r="A13" s="16">
        <v>7</v>
      </c>
      <c r="B13" s="1" t="s">
        <v>18</v>
      </c>
      <c r="C13" s="16">
        <f>'2019全区收'!D13</f>
        <v>14</v>
      </c>
      <c r="D13" s="16"/>
      <c r="E13" s="19"/>
    </row>
    <row r="14" spans="1:8" ht="18" customHeight="1">
      <c r="A14" s="16">
        <v>8</v>
      </c>
      <c r="B14" s="31" t="s">
        <v>19</v>
      </c>
      <c r="C14" s="16">
        <f>'2019全区收'!D14</f>
        <v>0.76</v>
      </c>
      <c r="D14" s="16">
        <v>0</v>
      </c>
      <c r="E14" s="19">
        <f>(D14/C14-1)*100</f>
        <v>-100</v>
      </c>
      <c r="G14" s="1">
        <f>'2020开发收'!C14+'[1]2020北仑收'!C12</f>
        <v>0.76</v>
      </c>
      <c r="H14" s="1">
        <f>'2020开发收'!D14+'[1]2020北仑收'!D12</f>
        <v>0</v>
      </c>
    </row>
    <row r="15" spans="1:8" ht="18" customHeight="1">
      <c r="A15" s="16">
        <v>9</v>
      </c>
      <c r="B15" s="30" t="s">
        <v>20</v>
      </c>
      <c r="C15" s="16"/>
      <c r="D15" s="16"/>
      <c r="E15" s="19"/>
      <c r="G15" s="1">
        <f>'2020开发收'!C15+'[1]2020北仑收'!C13</f>
        <v>0</v>
      </c>
      <c r="H15" s="1">
        <f>'2020开发收'!D15+'[1]2020北仑收'!D13</f>
        <v>0</v>
      </c>
    </row>
    <row r="16" spans="1:8" ht="18" customHeight="1">
      <c r="A16" s="16">
        <v>10</v>
      </c>
      <c r="B16" s="31" t="s">
        <v>21</v>
      </c>
      <c r="C16" s="16"/>
      <c r="D16" s="16">
        <f>161.63+32</f>
        <v>193.63</v>
      </c>
      <c r="E16" s="19"/>
      <c r="G16" s="1">
        <f>'2020开发收'!C16+'[1]2020北仑收'!C14</f>
        <v>83.02</v>
      </c>
      <c r="H16" s="1">
        <f>'2020开发收'!D16+'[1]2020北仑收'!D14</f>
        <v>193.63</v>
      </c>
    </row>
    <row r="17" spans="1:8" ht="18" customHeight="1">
      <c r="A17" s="20" t="s">
        <v>22</v>
      </c>
      <c r="B17" s="31" t="s">
        <v>23</v>
      </c>
      <c r="C17" s="16"/>
      <c r="D17" s="16"/>
      <c r="E17" s="19"/>
      <c r="G17" s="1">
        <f>'2020开发收'!C17+'[1]2020北仑收'!C15</f>
        <v>0</v>
      </c>
      <c r="H17" s="1">
        <f>'2020开发收'!D17+'[1]2020北仑收'!D15</f>
        <v>0</v>
      </c>
    </row>
    <row r="18" spans="1:8" ht="18" customHeight="1">
      <c r="A18" s="16">
        <v>1</v>
      </c>
      <c r="B18" s="31" t="s">
        <v>24</v>
      </c>
      <c r="C18" s="16"/>
      <c r="D18" s="16"/>
      <c r="E18" s="19"/>
      <c r="G18" s="1">
        <f>'2020开发收'!C18+'[1]2020北仑收'!C16</f>
        <v>0</v>
      </c>
      <c r="H18" s="1">
        <f>'2020开发收'!D18+'[1]2020北仑收'!D16</f>
        <v>0</v>
      </c>
    </row>
    <row r="19" spans="1:8" ht="18" customHeight="1">
      <c r="A19" s="16">
        <v>2</v>
      </c>
      <c r="B19" s="31" t="s">
        <v>25</v>
      </c>
      <c r="C19" s="16"/>
      <c r="D19" s="16"/>
      <c r="E19" s="19"/>
      <c r="G19" s="1">
        <f>'2020开发收'!C19+'[1]2020北仑收'!C17</f>
        <v>0</v>
      </c>
      <c r="H19" s="1">
        <f>'2020开发收'!D19+'[1]2020北仑收'!D17</f>
        <v>0</v>
      </c>
    </row>
    <row r="20" spans="1:8" ht="18" customHeight="1">
      <c r="A20" s="16">
        <v>3</v>
      </c>
      <c r="B20" s="31" t="s">
        <v>26</v>
      </c>
      <c r="C20" s="16"/>
      <c r="D20" s="16"/>
      <c r="E20" s="19"/>
      <c r="G20" s="1">
        <f>'2020开发收'!C20+'[1]2020北仑收'!C18</f>
        <v>0</v>
      </c>
      <c r="H20" s="1">
        <f>'2020开发收'!D20+'[1]2020北仑收'!D18</f>
        <v>0</v>
      </c>
    </row>
    <row r="21" spans="1:8" ht="18" customHeight="1">
      <c r="A21" s="20" t="s">
        <v>27</v>
      </c>
      <c r="B21" s="31" t="s">
        <v>28</v>
      </c>
      <c r="C21" s="16"/>
      <c r="D21" s="16"/>
      <c r="E21" s="19"/>
      <c r="G21" s="1">
        <f>'2020开发收'!C21+'[1]2020北仑收'!C19</f>
        <v>0</v>
      </c>
      <c r="H21" s="1">
        <f>'2020开发收'!D21+'[1]2020北仑收'!D19</f>
        <v>0</v>
      </c>
    </row>
    <row r="22" spans="1:8" ht="18" customHeight="1">
      <c r="A22" s="16">
        <v>1</v>
      </c>
      <c r="B22" s="31" t="s">
        <v>29</v>
      </c>
      <c r="C22" s="16"/>
      <c r="D22" s="16"/>
      <c r="E22" s="19"/>
      <c r="G22" s="1">
        <f>'2020开发收'!C22+'[1]2020北仑收'!C20</f>
        <v>0</v>
      </c>
      <c r="H22" s="1">
        <f>'2020开发收'!D22+'[1]2020北仑收'!D20</f>
        <v>0</v>
      </c>
    </row>
    <row r="23" spans="1:8" ht="18" customHeight="1">
      <c r="A23" s="16">
        <v>2</v>
      </c>
      <c r="B23" s="31" t="s">
        <v>30</v>
      </c>
      <c r="C23" s="16"/>
      <c r="D23" s="16"/>
      <c r="E23" s="19"/>
      <c r="G23" s="1">
        <f>'2020开发收'!C23+'[1]2020北仑收'!C21</f>
        <v>0</v>
      </c>
      <c r="H23" s="1">
        <f>'2020开发收'!D23+'[1]2020北仑收'!D21</f>
        <v>0</v>
      </c>
    </row>
    <row r="24" spans="1:8" ht="18" customHeight="1">
      <c r="A24" s="16">
        <v>3</v>
      </c>
      <c r="B24" s="31" t="s">
        <v>31</v>
      </c>
      <c r="C24" s="16"/>
      <c r="D24" s="16"/>
      <c r="E24" s="19"/>
      <c r="G24" s="1">
        <f>'2020开发收'!C24+'[1]2020北仑收'!C22</f>
        <v>0</v>
      </c>
      <c r="H24" s="1">
        <f>'2020开发收'!D24+'[1]2020北仑收'!D22</f>
        <v>0</v>
      </c>
    </row>
    <row r="25" spans="1:8" ht="18" customHeight="1">
      <c r="A25" s="16">
        <v>4</v>
      </c>
      <c r="B25" s="31" t="s">
        <v>32</v>
      </c>
      <c r="C25" s="16"/>
      <c r="D25" s="16"/>
      <c r="E25" s="19"/>
      <c r="G25" s="1">
        <f>'2020开发收'!C25+'[1]2020北仑收'!C23</f>
        <v>0</v>
      </c>
      <c r="H25" s="1">
        <f>'2020开发收'!D25+'[1]2020北仑收'!D23</f>
        <v>0</v>
      </c>
    </row>
    <row r="26" spans="1:8" ht="18" customHeight="1">
      <c r="A26" s="20" t="s">
        <v>33</v>
      </c>
      <c r="B26" s="31" t="s">
        <v>34</v>
      </c>
      <c r="C26" s="16"/>
      <c r="D26" s="16"/>
      <c r="E26" s="19"/>
      <c r="G26" s="1">
        <f>'2020开发收'!C26+'[1]2020北仑收'!C24</f>
        <v>0</v>
      </c>
      <c r="H26" s="1">
        <f>'2020开发收'!D26+'[1]2020北仑收'!D24</f>
        <v>0</v>
      </c>
    </row>
    <row r="27" spans="1:8" ht="18" customHeight="1">
      <c r="A27" s="16">
        <v>1</v>
      </c>
      <c r="B27" s="31" t="s">
        <v>35</v>
      </c>
      <c r="C27" s="16"/>
      <c r="D27" s="16"/>
      <c r="E27" s="19"/>
      <c r="G27" s="1">
        <f>'2020开发收'!C27+'[1]2020北仑收'!C25</f>
        <v>0</v>
      </c>
      <c r="H27" s="1">
        <f>'2020开发收'!D27+'[1]2020北仑收'!D25</f>
        <v>0</v>
      </c>
    </row>
    <row r="28" spans="1:8" ht="18" customHeight="1">
      <c r="A28" s="16">
        <v>2</v>
      </c>
      <c r="B28" s="31" t="s">
        <v>36</v>
      </c>
      <c r="C28" s="16"/>
      <c r="D28" s="16"/>
      <c r="E28" s="19"/>
      <c r="G28" s="1">
        <f>'2020开发收'!C28+'[1]2020北仑收'!C26</f>
        <v>0</v>
      </c>
      <c r="H28" s="1">
        <f>'2020开发收'!D28+'[1]2020北仑收'!D26</f>
        <v>0</v>
      </c>
    </row>
    <row r="29" spans="1:8" ht="18" customHeight="1">
      <c r="A29" s="16">
        <v>3</v>
      </c>
      <c r="B29" s="31" t="s">
        <v>37</v>
      </c>
      <c r="C29" s="16"/>
      <c r="D29" s="16"/>
      <c r="E29" s="19"/>
      <c r="G29" s="1">
        <f>'2020开发收'!C29+'[1]2020北仑收'!C27</f>
        <v>0</v>
      </c>
      <c r="H29" s="1">
        <f>'2020开发收'!D29+'[1]2020北仑收'!D27</f>
        <v>0</v>
      </c>
    </row>
    <row r="30" spans="1:8" ht="18" customHeight="1">
      <c r="A30" s="20" t="s">
        <v>38</v>
      </c>
      <c r="B30" s="31" t="s">
        <v>39</v>
      </c>
      <c r="C30" s="16">
        <f>'2019全区收'!D30</f>
        <v>6004</v>
      </c>
      <c r="D30" s="16">
        <v>7479</v>
      </c>
      <c r="E30" s="19">
        <f aca="true" t="shared" si="0" ref="E30:E32">(D30/C30-1)*100</f>
        <v>24.56695536309128</v>
      </c>
      <c r="G30" s="1">
        <f>'2020开发收'!C30+'[1]2020北仑收'!C28</f>
        <v>6004</v>
      </c>
      <c r="H30" s="1">
        <f>'2020开发收'!D30+'[1]2020北仑收'!D28</f>
        <v>7479</v>
      </c>
    </row>
    <row r="31" spans="1:8" ht="18" customHeight="1">
      <c r="A31" s="20" t="s">
        <v>40</v>
      </c>
      <c r="B31" s="16" t="s">
        <v>41</v>
      </c>
      <c r="C31" s="16">
        <f>'2019全区收'!D31</f>
        <v>1000</v>
      </c>
      <c r="D31" s="18">
        <f>'2019全区支'!D26</f>
        <v>359</v>
      </c>
      <c r="E31" s="19">
        <f t="shared" si="0"/>
        <v>-64.1</v>
      </c>
      <c r="G31" s="1">
        <f>'2020开发收'!C31+'[1]2020北仑收'!C29</f>
        <v>1000</v>
      </c>
      <c r="H31" s="1">
        <f>'2020开发收'!D31+'[1]2020北仑收'!D29</f>
        <v>359</v>
      </c>
    </row>
    <row r="32" spans="1:8" ht="18" customHeight="1">
      <c r="A32" s="21"/>
      <c r="B32" s="16" t="s">
        <v>42</v>
      </c>
      <c r="C32" s="16">
        <f>C5+C31</f>
        <v>7358.76</v>
      </c>
      <c r="D32" s="16">
        <f>D31+D5</f>
        <v>8498.71</v>
      </c>
      <c r="E32" s="19">
        <f t="shared" si="0"/>
        <v>15.491060993971795</v>
      </c>
      <c r="G32" s="1">
        <f>'2020开发收'!C32+'[1]2020北仑收'!C30</f>
        <v>7359</v>
      </c>
      <c r="H32" s="1">
        <f>'2020开发收'!D32+'[1]2020北仑收'!D30</f>
        <v>8498.71</v>
      </c>
    </row>
  </sheetData>
  <sheetProtection/>
  <mergeCells count="1">
    <mergeCell ref="A2:E2"/>
  </mergeCells>
  <printOptions/>
  <pageMargins left="0.94" right="0.75" top="0.98" bottom="0.98" header="0.51" footer="1.02"/>
  <pageSetup fitToHeight="1" fitToWidth="1" horizontalDpi="600" verticalDpi="600" orientation="portrait" paperSize="9"/>
  <headerFooter alignWithMargins="0">
    <oddFooter>&amp;R&amp;14- 45 -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A4">
      <selection activeCell="K25" sqref="K25"/>
    </sheetView>
  </sheetViews>
  <sheetFormatPr defaultColWidth="9.00390625" defaultRowHeight="14.25"/>
  <cols>
    <col min="1" max="1" width="7.625" style="1" customWidth="1"/>
    <col min="2" max="2" width="33.25390625" style="40" customWidth="1"/>
    <col min="3" max="3" width="15.75390625" style="1" customWidth="1"/>
    <col min="4" max="4" width="10.875" style="1" customWidth="1"/>
    <col min="5" max="5" width="9.25390625" style="3" customWidth="1"/>
    <col min="6" max="8" width="9.00390625" style="1" hidden="1" customWidth="1"/>
    <col min="9" max="16384" width="9.00390625" style="1" customWidth="1"/>
  </cols>
  <sheetData>
    <row r="1" ht="14.25">
      <c r="E1" s="4" t="s">
        <v>74</v>
      </c>
    </row>
    <row r="2" spans="1:5" ht="20.25">
      <c r="A2" s="5" t="s">
        <v>75</v>
      </c>
      <c r="B2" s="42"/>
      <c r="C2" s="5"/>
      <c r="D2" s="5"/>
      <c r="E2" s="7"/>
    </row>
    <row r="3" spans="1:5" ht="21.75" customHeight="1">
      <c r="A3" s="8"/>
      <c r="B3" s="43"/>
      <c r="C3" s="9"/>
      <c r="D3" s="44" t="s">
        <v>76</v>
      </c>
      <c r="E3" s="11"/>
    </row>
    <row r="4" spans="1:5" ht="39" customHeight="1">
      <c r="A4" s="13" t="s">
        <v>3</v>
      </c>
      <c r="B4" s="13" t="s">
        <v>4</v>
      </c>
      <c r="C4" s="13" t="s">
        <v>77</v>
      </c>
      <c r="D4" s="13" t="s">
        <v>72</v>
      </c>
      <c r="E4" s="15" t="s">
        <v>73</v>
      </c>
    </row>
    <row r="5" spans="1:8" ht="21.75" customHeight="1">
      <c r="A5" s="16" t="s">
        <v>8</v>
      </c>
      <c r="B5" s="48" t="s">
        <v>46</v>
      </c>
      <c r="C5" s="49">
        <f>'2019全区支'!D5</f>
        <v>7000</v>
      </c>
      <c r="D5" s="18">
        <f>D6+D11+D20+D22+D24</f>
        <v>8499</v>
      </c>
      <c r="E5" s="19">
        <f>(D5/C5-1)*100</f>
        <v>21.414285714285718</v>
      </c>
      <c r="G5">
        <f>'2020开发支'!C5+'[1]2020北仑支'!C4</f>
        <v>7000</v>
      </c>
      <c r="H5">
        <f>'2020开发支'!D5+'[1]2020北仑支'!D4</f>
        <v>8499</v>
      </c>
    </row>
    <row r="6" spans="1:8" ht="21.75" customHeight="1">
      <c r="A6" s="20" t="s">
        <v>10</v>
      </c>
      <c r="B6" s="48" t="s">
        <v>47</v>
      </c>
      <c r="C6" s="49"/>
      <c r="D6" s="18"/>
      <c r="E6" s="19"/>
      <c r="G6">
        <f>'2020开发支'!C6+'[1]2020北仑支'!C5</f>
        <v>0</v>
      </c>
      <c r="H6">
        <f>'2020开发支'!D6+'[1]2020北仑支'!D5</f>
        <v>0</v>
      </c>
    </row>
    <row r="7" spans="1:8" ht="21.75" customHeight="1">
      <c r="A7" s="16"/>
      <c r="B7" s="48" t="s">
        <v>48</v>
      </c>
      <c r="C7" s="49"/>
      <c r="D7" s="18"/>
      <c r="E7" s="19"/>
      <c r="G7">
        <f>'2020开发支'!C7+'[1]2020北仑支'!C6</f>
        <v>0</v>
      </c>
      <c r="H7">
        <f>'2020开发支'!D7+'[1]2020北仑支'!D6</f>
        <v>0</v>
      </c>
    </row>
    <row r="8" spans="1:8" ht="21.75" customHeight="1">
      <c r="A8" s="16"/>
      <c r="B8" s="48" t="s">
        <v>49</v>
      </c>
      <c r="C8" s="49"/>
      <c r="D8" s="18"/>
      <c r="E8" s="19"/>
      <c r="G8">
        <f>'2020开发支'!C8+'[1]2020北仑支'!C7</f>
        <v>0</v>
      </c>
      <c r="H8">
        <f>'2020开发支'!D8+'[1]2020北仑支'!D7</f>
        <v>0</v>
      </c>
    </row>
    <row r="9" spans="1:8" ht="21.75" customHeight="1">
      <c r="A9" s="16"/>
      <c r="B9" s="48" t="s">
        <v>50</v>
      </c>
      <c r="C9" s="49"/>
      <c r="D9" s="18"/>
      <c r="E9" s="19"/>
      <c r="G9">
        <f>'2020开发支'!C9+'[1]2020北仑支'!C8</f>
        <v>0</v>
      </c>
      <c r="H9">
        <f>'2020开发支'!D9+'[1]2020北仑支'!D8</f>
        <v>0</v>
      </c>
    </row>
    <row r="10" spans="1:8" ht="21.75" customHeight="1">
      <c r="A10" s="16"/>
      <c r="B10" s="48" t="s">
        <v>51</v>
      </c>
      <c r="C10" s="49"/>
      <c r="D10" s="18"/>
      <c r="E10" s="19"/>
      <c r="G10">
        <f>'2020开发支'!C10+'[1]2020北仑支'!C9</f>
        <v>0</v>
      </c>
      <c r="H10">
        <f>'2020开发支'!D10+'[1]2020北仑支'!D9</f>
        <v>0</v>
      </c>
    </row>
    <row r="11" spans="1:8" ht="21.75" customHeight="1">
      <c r="A11" s="20" t="s">
        <v>22</v>
      </c>
      <c r="B11" s="48" t="s">
        <v>52</v>
      </c>
      <c r="C11" s="49">
        <f>'2019全区支'!D11</f>
        <v>2000</v>
      </c>
      <c r="D11" s="18">
        <f>D19</f>
        <v>8499</v>
      </c>
      <c r="E11" s="19">
        <f>(D11/C11-1)*100</f>
        <v>324.95000000000005</v>
      </c>
      <c r="G11">
        <f>'2020开发支'!C11+'[1]2020北仑支'!C10</f>
        <v>2000</v>
      </c>
      <c r="H11">
        <f>'2020开发支'!D11+'[1]2020北仑支'!D10</f>
        <v>8499</v>
      </c>
    </row>
    <row r="12" spans="1:8" ht="21.75" customHeight="1">
      <c r="A12" s="20"/>
      <c r="B12" s="48" t="s">
        <v>53</v>
      </c>
      <c r="C12" s="49"/>
      <c r="D12" s="18"/>
      <c r="E12" s="19"/>
      <c r="G12">
        <f>'2020开发支'!C12+'[1]2020北仑支'!C11</f>
        <v>0</v>
      </c>
      <c r="H12">
        <f>'2020开发支'!D12+'[1]2020北仑支'!D11</f>
        <v>0</v>
      </c>
    </row>
    <row r="13" spans="1:8" ht="21.75" customHeight="1">
      <c r="A13" s="20"/>
      <c r="B13" s="48" t="s">
        <v>54</v>
      </c>
      <c r="C13" s="49"/>
      <c r="D13" s="18"/>
      <c r="E13" s="19"/>
      <c r="G13">
        <f>'2020开发支'!C13+'[1]2020北仑支'!C12</f>
        <v>0</v>
      </c>
      <c r="H13">
        <f>'2020开发支'!D13+'[1]2020北仑支'!D12</f>
        <v>0</v>
      </c>
    </row>
    <row r="14" spans="1:8" ht="21.75" customHeight="1">
      <c r="A14" s="20"/>
      <c r="B14" s="48" t="s">
        <v>55</v>
      </c>
      <c r="C14" s="49"/>
      <c r="D14" s="18"/>
      <c r="E14" s="19"/>
      <c r="G14">
        <f>'2020开发支'!C14+'[1]2020北仑支'!C13</f>
        <v>0</v>
      </c>
      <c r="H14">
        <f>'2020开发支'!D14+'[1]2020北仑支'!D13</f>
        <v>0</v>
      </c>
    </row>
    <row r="15" spans="1:8" ht="21.75" customHeight="1">
      <c r="A15" s="20"/>
      <c r="B15" s="48" t="s">
        <v>56</v>
      </c>
      <c r="C15" s="49"/>
      <c r="D15" s="18"/>
      <c r="E15" s="19"/>
      <c r="G15">
        <f>'2020开发支'!C15+'[1]2020北仑支'!C14</f>
        <v>0</v>
      </c>
      <c r="H15">
        <f>'2020开发支'!D15+'[1]2020北仑支'!D14</f>
        <v>0</v>
      </c>
    </row>
    <row r="16" spans="1:8" ht="21.75" customHeight="1">
      <c r="A16" s="20"/>
      <c r="B16" s="48" t="s">
        <v>57</v>
      </c>
      <c r="C16" s="49"/>
      <c r="D16" s="18"/>
      <c r="E16" s="19"/>
      <c r="G16">
        <f>'2020开发支'!C16+'[1]2020北仑支'!C15</f>
        <v>0</v>
      </c>
      <c r="H16">
        <f>'2020开发支'!D16+'[1]2020北仑支'!D15</f>
        <v>0</v>
      </c>
    </row>
    <row r="17" spans="1:8" ht="21.75" customHeight="1">
      <c r="A17" s="20"/>
      <c r="B17" s="48" t="s">
        <v>58</v>
      </c>
      <c r="C17" s="49"/>
      <c r="D17" s="18"/>
      <c r="E17" s="19"/>
      <c r="G17">
        <f>'2020开发支'!C17+'[1]2020北仑支'!C16</f>
        <v>0</v>
      </c>
      <c r="H17">
        <f>'2020开发支'!D17+'[1]2020北仑支'!D16</f>
        <v>0</v>
      </c>
    </row>
    <row r="18" spans="1:8" ht="21.75" customHeight="1">
      <c r="A18" s="16"/>
      <c r="B18" s="48" t="s">
        <v>59</v>
      </c>
      <c r="C18" s="49"/>
      <c r="D18" s="18"/>
      <c r="E18" s="19"/>
      <c r="G18">
        <f>'2020开发支'!C18+'[1]2020北仑支'!C17</f>
        <v>0</v>
      </c>
      <c r="H18">
        <f>'2020开发支'!D18+'[1]2020北仑支'!D17</f>
        <v>0</v>
      </c>
    </row>
    <row r="19" spans="1:8" ht="21.75" customHeight="1">
      <c r="A19" s="16"/>
      <c r="B19" s="48" t="s">
        <v>60</v>
      </c>
      <c r="C19" s="49">
        <f>'2019全区支'!D19</f>
        <v>2000</v>
      </c>
      <c r="D19" s="18">
        <v>8499</v>
      </c>
      <c r="E19" s="19">
        <f>(D19/C19-1)*100</f>
        <v>324.95000000000005</v>
      </c>
      <c r="G19">
        <f>'2020开发支'!C19+'[1]2020北仑支'!C18</f>
        <v>2000</v>
      </c>
      <c r="H19">
        <f>'2020开发支'!D19+'[1]2020北仑支'!D18</f>
        <v>8499</v>
      </c>
    </row>
    <row r="20" spans="1:8" ht="21.75" customHeight="1">
      <c r="A20" s="20" t="s">
        <v>27</v>
      </c>
      <c r="B20" s="48" t="s">
        <v>61</v>
      </c>
      <c r="C20" s="49"/>
      <c r="D20" s="18"/>
      <c r="E20" s="19"/>
      <c r="G20">
        <f>'2020开发支'!C20+'[1]2020北仑支'!C19</f>
        <v>0</v>
      </c>
      <c r="H20">
        <f>'2020开发支'!D20+'[1]2020北仑支'!D19</f>
        <v>0</v>
      </c>
    </row>
    <row r="21" spans="1:8" ht="21.75" customHeight="1">
      <c r="A21" s="16"/>
      <c r="B21" s="48" t="s">
        <v>61</v>
      </c>
      <c r="C21" s="49"/>
      <c r="D21" s="18"/>
      <c r="E21" s="19"/>
      <c r="G21">
        <f>'2020开发支'!C21+'[1]2020北仑支'!C20</f>
        <v>0</v>
      </c>
      <c r="H21">
        <f>'2020开发支'!D21+'[1]2020北仑支'!D20</f>
        <v>0</v>
      </c>
    </row>
    <row r="22" spans="1:8" ht="21.75" customHeight="1">
      <c r="A22" s="20" t="s">
        <v>33</v>
      </c>
      <c r="B22" s="48" t="s">
        <v>62</v>
      </c>
      <c r="C22" s="49"/>
      <c r="D22" s="18"/>
      <c r="E22" s="19"/>
      <c r="G22">
        <f>'2020开发支'!C22+'[1]2020北仑支'!C21</f>
        <v>0</v>
      </c>
      <c r="H22">
        <f>'2020开发支'!D22+'[1]2020北仑支'!D21</f>
        <v>0</v>
      </c>
    </row>
    <row r="23" spans="1:8" ht="21.75" customHeight="1">
      <c r="A23" s="16"/>
      <c r="B23" s="48" t="s">
        <v>63</v>
      </c>
      <c r="C23" s="49"/>
      <c r="D23" s="18"/>
      <c r="E23" s="19"/>
      <c r="G23">
        <f>'2020开发支'!C23+'[1]2020北仑支'!C22</f>
        <v>0</v>
      </c>
      <c r="H23">
        <f>'2020开发支'!D23+'[1]2020北仑支'!D22</f>
        <v>0</v>
      </c>
    </row>
    <row r="24" spans="1:8" ht="21.75" customHeight="1">
      <c r="A24" s="20" t="s">
        <v>38</v>
      </c>
      <c r="B24" s="48" t="s">
        <v>64</v>
      </c>
      <c r="C24" s="49">
        <f>'2019全区支'!D24</f>
        <v>5000</v>
      </c>
      <c r="D24" s="18"/>
      <c r="E24" s="19"/>
      <c r="G24">
        <f>'2020开发支'!C24+'[1]2020北仑支'!C23</f>
        <v>5000</v>
      </c>
      <c r="H24">
        <f>'2020开发支'!D24+'[1]2020北仑支'!D23</f>
        <v>0</v>
      </c>
    </row>
    <row r="25" spans="1:8" ht="21.75" customHeight="1">
      <c r="A25" s="20" t="s">
        <v>40</v>
      </c>
      <c r="B25" s="48" t="s">
        <v>65</v>
      </c>
      <c r="C25" s="49"/>
      <c r="D25" s="18"/>
      <c r="E25" s="19"/>
      <c r="G25">
        <f>'2020开发支'!C25+'[1]2020北仑支'!C24</f>
        <v>0</v>
      </c>
      <c r="H25">
        <f>'2020开发支'!D25+'[1]2020北仑支'!D24</f>
        <v>0</v>
      </c>
    </row>
    <row r="26" spans="1:8" ht="21.75" customHeight="1">
      <c r="A26" s="20" t="s">
        <v>66</v>
      </c>
      <c r="B26" s="48" t="s">
        <v>67</v>
      </c>
      <c r="C26" s="49">
        <f>'2019全区支'!D26</f>
        <v>359</v>
      </c>
      <c r="D26" s="18"/>
      <c r="E26" s="19"/>
      <c r="G26">
        <f>'2020开发支'!C26+'[1]2020北仑支'!C25</f>
        <v>359</v>
      </c>
      <c r="H26">
        <f>'2020开发支'!D26+'[1]2020北仑支'!D25</f>
        <v>0</v>
      </c>
    </row>
    <row r="27" spans="1:8" ht="21.75" customHeight="1">
      <c r="A27" s="21"/>
      <c r="B27" s="50" t="s">
        <v>68</v>
      </c>
      <c r="C27" s="49">
        <f>'2019全区支'!D27</f>
        <v>7359</v>
      </c>
      <c r="D27" s="18">
        <f>D5+D25+D26</f>
        <v>8499</v>
      </c>
      <c r="E27" s="19">
        <f>(D27/C27-1)*100</f>
        <v>15.491235222176925</v>
      </c>
      <c r="G27">
        <f>'2020开发支'!C27+'[1]2020北仑支'!C26</f>
        <v>7359</v>
      </c>
      <c r="H27">
        <f>'2020开发支'!D27+'[1]2020北仑支'!D26</f>
        <v>8499</v>
      </c>
    </row>
    <row r="28" spans="1:8" ht="21.75" customHeight="1">
      <c r="A28" s="23"/>
      <c r="B28" s="51"/>
      <c r="C28" s="52"/>
      <c r="D28" s="25"/>
      <c r="E28" s="26"/>
      <c r="G28"/>
      <c r="H28"/>
    </row>
    <row r="29" spans="3:4" ht="14.25" hidden="1">
      <c r="C29" s="1" t="s">
        <v>78</v>
      </c>
      <c r="D29" s="1">
        <f>'2020全区收'!D32</f>
        <v>8498.71</v>
      </c>
    </row>
    <row r="30" spans="3:4" ht="14.25" hidden="1">
      <c r="C30" s="1" t="s">
        <v>79</v>
      </c>
      <c r="D30" s="1">
        <f>D27-D29</f>
        <v>0.2900000000008731</v>
      </c>
    </row>
  </sheetData>
  <sheetProtection/>
  <mergeCells count="2">
    <mergeCell ref="A2:E2"/>
    <mergeCell ref="D3:E3"/>
  </mergeCells>
  <printOptions/>
  <pageMargins left="0.94" right="0.75" top="0.98" bottom="0.98" header="0.51" footer="1.02"/>
  <pageSetup fitToHeight="1" fitToWidth="1" horizontalDpi="600" verticalDpi="600" orientation="portrait" paperSize="9"/>
  <headerFooter alignWithMargins="0">
    <oddFooter>&amp;L&amp;14- 46 -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workbookViewId="0" topLeftCell="A25">
      <selection activeCell="F13" sqref="F1:F65536"/>
    </sheetView>
  </sheetViews>
  <sheetFormatPr defaultColWidth="9.00390625" defaultRowHeight="14.25"/>
  <cols>
    <col min="1" max="1" width="7.50390625" style="1" customWidth="1"/>
    <col min="2" max="2" width="40.125" style="40" customWidth="1"/>
    <col min="3" max="3" width="12.00390625" style="40" customWidth="1"/>
    <col min="4" max="4" width="11.625" style="1" customWidth="1"/>
    <col min="5" max="5" width="10.50390625" style="41" customWidth="1"/>
    <col min="6" max="6" width="9.00390625" style="1" hidden="1" customWidth="1"/>
    <col min="7" max="16384" width="9.00390625" style="1" customWidth="1"/>
  </cols>
  <sheetData>
    <row r="1" ht="14.25">
      <c r="E1" s="4" t="s">
        <v>80</v>
      </c>
    </row>
    <row r="2" spans="1:5" ht="20.25">
      <c r="A2" s="5" t="s">
        <v>81</v>
      </c>
      <c r="B2" s="42"/>
      <c r="C2" s="42"/>
      <c r="D2" s="5"/>
      <c r="E2" s="5"/>
    </row>
    <row r="3" spans="1:5" ht="15.75" customHeight="1">
      <c r="A3" s="8"/>
      <c r="B3" s="43"/>
      <c r="C3" s="43"/>
      <c r="D3" s="44" t="s">
        <v>82</v>
      </c>
      <c r="E3" s="44"/>
    </row>
    <row r="4" spans="1:5" ht="40.5" customHeight="1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</row>
    <row r="5" spans="1:5" ht="19.5" customHeight="1">
      <c r="A5" s="16" t="s">
        <v>8</v>
      </c>
      <c r="B5" s="30" t="s">
        <v>9</v>
      </c>
      <c r="C5" s="16">
        <v>5364</v>
      </c>
      <c r="D5" s="16">
        <v>6004</v>
      </c>
      <c r="E5" s="19">
        <f>D5/C5*100</f>
        <v>111.93139448173007</v>
      </c>
    </row>
    <row r="6" spans="1:5" ht="19.5" customHeight="1">
      <c r="A6" s="20" t="s">
        <v>10</v>
      </c>
      <c r="B6" s="31" t="s">
        <v>11</v>
      </c>
      <c r="C6" s="16"/>
      <c r="D6" s="16"/>
      <c r="E6" s="19"/>
    </row>
    <row r="7" spans="1:5" ht="19.5" customHeight="1">
      <c r="A7" s="20">
        <v>1</v>
      </c>
      <c r="B7" s="30" t="s">
        <v>12</v>
      </c>
      <c r="C7" s="16"/>
      <c r="D7" s="16"/>
      <c r="E7" s="19"/>
    </row>
    <row r="8" spans="1:5" ht="19.5" customHeight="1">
      <c r="A8" s="20">
        <v>2</v>
      </c>
      <c r="B8" s="30" t="s">
        <v>13</v>
      </c>
      <c r="C8" s="16"/>
      <c r="D8" s="16"/>
      <c r="E8" s="19"/>
    </row>
    <row r="9" spans="1:5" ht="19.5" customHeight="1">
      <c r="A9" s="20">
        <v>3</v>
      </c>
      <c r="B9" s="30" t="s">
        <v>14</v>
      </c>
      <c r="C9" s="16"/>
      <c r="D9" s="16"/>
      <c r="E9" s="19"/>
    </row>
    <row r="10" spans="1:5" ht="19.5" customHeight="1">
      <c r="A10" s="20">
        <v>4</v>
      </c>
      <c r="B10" s="30" t="s">
        <v>15</v>
      </c>
      <c r="C10" s="16"/>
      <c r="D10" s="16"/>
      <c r="E10" s="19"/>
    </row>
    <row r="11" spans="1:5" ht="19.5" customHeight="1">
      <c r="A11" s="20">
        <v>5</v>
      </c>
      <c r="B11" s="31" t="s">
        <v>16</v>
      </c>
      <c r="C11" s="16"/>
      <c r="D11" s="16"/>
      <c r="E11" s="19"/>
    </row>
    <row r="12" spans="1:5" ht="19.5" customHeight="1">
      <c r="A12" s="20">
        <v>6</v>
      </c>
      <c r="B12" s="31" t="s">
        <v>17</v>
      </c>
      <c r="C12" s="16"/>
      <c r="D12" s="16"/>
      <c r="E12" s="19"/>
    </row>
    <row r="13" spans="1:5" ht="19.5" customHeight="1">
      <c r="A13" s="16">
        <v>7</v>
      </c>
      <c r="B13" s="1" t="s">
        <v>18</v>
      </c>
      <c r="C13" s="16"/>
      <c r="D13" s="16"/>
      <c r="E13" s="19"/>
    </row>
    <row r="14" spans="1:5" ht="19.5" customHeight="1">
      <c r="A14" s="16">
        <v>8</v>
      </c>
      <c r="B14" s="31" t="s">
        <v>19</v>
      </c>
      <c r="C14" s="16"/>
      <c r="D14" s="16"/>
      <c r="E14" s="19"/>
    </row>
    <row r="15" spans="1:5" ht="19.5" customHeight="1">
      <c r="A15" s="16">
        <v>9</v>
      </c>
      <c r="B15" s="30" t="s">
        <v>20</v>
      </c>
      <c r="C15" s="16"/>
      <c r="D15" s="16"/>
      <c r="E15" s="19"/>
    </row>
    <row r="16" spans="1:5" ht="19.5" customHeight="1">
      <c r="A16" s="16">
        <v>10</v>
      </c>
      <c r="B16" s="31" t="s">
        <v>21</v>
      </c>
      <c r="C16" s="16"/>
      <c r="D16" s="16"/>
      <c r="E16" s="19"/>
    </row>
    <row r="17" spans="1:5" ht="19.5" customHeight="1">
      <c r="A17" s="20" t="s">
        <v>22</v>
      </c>
      <c r="B17" s="31" t="s">
        <v>23</v>
      </c>
      <c r="C17" s="16"/>
      <c r="D17" s="16"/>
      <c r="E17" s="19"/>
    </row>
    <row r="18" spans="1:5" ht="19.5" customHeight="1">
      <c r="A18" s="16">
        <v>1</v>
      </c>
      <c r="B18" s="31" t="s">
        <v>24</v>
      </c>
      <c r="C18" s="16"/>
      <c r="D18" s="16"/>
      <c r="E18" s="19"/>
    </row>
    <row r="19" spans="1:5" ht="19.5" customHeight="1">
      <c r="A19" s="16">
        <v>2</v>
      </c>
      <c r="B19" s="31" t="s">
        <v>25</v>
      </c>
      <c r="C19" s="16"/>
      <c r="D19" s="16"/>
      <c r="E19" s="19"/>
    </row>
    <row r="20" spans="1:5" ht="19.5" customHeight="1">
      <c r="A20" s="16">
        <v>3</v>
      </c>
      <c r="B20" s="31" t="s">
        <v>26</v>
      </c>
      <c r="C20" s="16"/>
      <c r="D20" s="16"/>
      <c r="E20" s="19"/>
    </row>
    <row r="21" spans="1:5" ht="19.5" customHeight="1">
      <c r="A21" s="20" t="s">
        <v>27</v>
      </c>
      <c r="B21" s="31" t="s">
        <v>28</v>
      </c>
      <c r="C21" s="16"/>
      <c r="D21" s="16"/>
      <c r="E21" s="19"/>
    </row>
    <row r="22" spans="1:5" ht="19.5" customHeight="1">
      <c r="A22" s="16">
        <v>1</v>
      </c>
      <c r="B22" s="31" t="s">
        <v>29</v>
      </c>
      <c r="C22" s="16"/>
      <c r="D22" s="16"/>
      <c r="E22" s="19"/>
    </row>
    <row r="23" spans="1:5" ht="19.5" customHeight="1">
      <c r="A23" s="16">
        <v>2</v>
      </c>
      <c r="B23" s="31" t="s">
        <v>30</v>
      </c>
      <c r="C23" s="16"/>
      <c r="D23" s="16"/>
      <c r="E23" s="19"/>
    </row>
    <row r="24" spans="1:5" ht="19.5" customHeight="1">
      <c r="A24" s="16">
        <v>3</v>
      </c>
      <c r="B24" s="31" t="s">
        <v>31</v>
      </c>
      <c r="C24" s="16"/>
      <c r="D24" s="16"/>
      <c r="E24" s="19"/>
    </row>
    <row r="25" spans="1:5" ht="19.5" customHeight="1">
      <c r="A25" s="16">
        <v>4</v>
      </c>
      <c r="B25" s="31" t="s">
        <v>32</v>
      </c>
      <c r="C25" s="16"/>
      <c r="D25" s="16"/>
      <c r="E25" s="19"/>
    </row>
    <row r="26" spans="1:5" ht="19.5" customHeight="1">
      <c r="A26" s="20" t="s">
        <v>33</v>
      </c>
      <c r="B26" s="31" t="s">
        <v>34</v>
      </c>
      <c r="C26" s="16"/>
      <c r="D26" s="16"/>
      <c r="E26" s="19"/>
    </row>
    <row r="27" spans="1:5" ht="19.5" customHeight="1">
      <c r="A27" s="16">
        <v>1</v>
      </c>
      <c r="B27" s="31" t="s">
        <v>35</v>
      </c>
      <c r="C27" s="16"/>
      <c r="D27" s="16"/>
      <c r="E27" s="19"/>
    </row>
    <row r="28" spans="1:5" ht="19.5" customHeight="1">
      <c r="A28" s="16">
        <v>2</v>
      </c>
      <c r="B28" s="31" t="s">
        <v>36</v>
      </c>
      <c r="C28" s="16"/>
      <c r="D28" s="16"/>
      <c r="E28" s="19"/>
    </row>
    <row r="29" spans="1:5" ht="19.5" customHeight="1">
      <c r="A29" s="16">
        <v>3</v>
      </c>
      <c r="B29" s="31" t="s">
        <v>37</v>
      </c>
      <c r="C29" s="16"/>
      <c r="D29" s="16"/>
      <c r="E29" s="19"/>
    </row>
    <row r="30" spans="1:5" ht="19.5" customHeight="1">
      <c r="A30" s="20" t="s">
        <v>38</v>
      </c>
      <c r="B30" s="31" t="s">
        <v>39</v>
      </c>
      <c r="C30" s="16">
        <v>5364</v>
      </c>
      <c r="D30" s="16">
        <v>6004</v>
      </c>
      <c r="E30" s="19">
        <f aca="true" t="shared" si="0" ref="E30:E32">D30/C30*100</f>
        <v>111.93139448173007</v>
      </c>
    </row>
    <row r="31" spans="1:6" ht="19.5" customHeight="1">
      <c r="A31" s="20" t="s">
        <v>40</v>
      </c>
      <c r="B31" s="16" t="s">
        <v>41</v>
      </c>
      <c r="C31" s="16">
        <v>1129</v>
      </c>
      <c r="D31" s="18">
        <v>1000</v>
      </c>
      <c r="E31" s="19">
        <f t="shared" si="0"/>
        <v>88.57395925597874</v>
      </c>
      <c r="F31" s="1" t="s">
        <v>83</v>
      </c>
    </row>
    <row r="32" spans="1:5" ht="19.5" customHeight="1">
      <c r="A32" s="21"/>
      <c r="B32" s="16" t="s">
        <v>42</v>
      </c>
      <c r="C32" s="16">
        <f>C31+C5</f>
        <v>6493</v>
      </c>
      <c r="D32" s="18">
        <f>D31+D5</f>
        <v>7004</v>
      </c>
      <c r="E32" s="19">
        <f t="shared" si="0"/>
        <v>107.87001386108118</v>
      </c>
    </row>
    <row r="33" spans="1:5" ht="21.75" customHeight="1">
      <c r="A33" s="12"/>
      <c r="B33" s="45"/>
      <c r="C33" s="45"/>
      <c r="D33" s="12"/>
      <c r="E33" s="46"/>
    </row>
    <row r="34" spans="1:5" ht="21.75" customHeight="1">
      <c r="A34" s="12"/>
      <c r="B34" s="45"/>
      <c r="C34" s="45"/>
      <c r="D34" s="12"/>
      <c r="E34" s="47"/>
    </row>
  </sheetData>
  <sheetProtection/>
  <mergeCells count="2">
    <mergeCell ref="A2:E2"/>
    <mergeCell ref="D3:E3"/>
  </mergeCells>
  <printOptions/>
  <pageMargins left="0.94" right="0.75" top="0.98" bottom="0.98" header="0.51" footer="1.02"/>
  <pageSetup fitToHeight="1" fitToWidth="1" horizontalDpi="600" verticalDpi="600" orientation="portrait" paperSize="9" scale="96"/>
  <headerFooter alignWithMargins="0">
    <oddFooter>&amp;R&amp;14- 47 -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SheetLayoutView="100" workbookViewId="0" topLeftCell="A16">
      <selection activeCell="L21" sqref="L21"/>
    </sheetView>
  </sheetViews>
  <sheetFormatPr defaultColWidth="9.00390625" defaultRowHeight="14.25"/>
  <cols>
    <col min="1" max="1" width="7.00390625" style="1" customWidth="1"/>
    <col min="2" max="2" width="32.375" style="1" customWidth="1"/>
    <col min="3" max="3" width="11.875" style="1" customWidth="1"/>
    <col min="4" max="4" width="11.875" style="33" customWidth="1"/>
    <col min="5" max="5" width="11.25390625" style="1" customWidth="1"/>
    <col min="6" max="6" width="9.625" style="1" customWidth="1"/>
    <col min="7" max="8" width="9.00390625" style="1" hidden="1" customWidth="1"/>
    <col min="9" max="16384" width="9.00390625" style="1" customWidth="1"/>
  </cols>
  <sheetData>
    <row r="1" ht="14.25">
      <c r="E1" s="4" t="s">
        <v>84</v>
      </c>
    </row>
    <row r="2" spans="1:5" ht="24" customHeight="1">
      <c r="A2" s="5" t="s">
        <v>85</v>
      </c>
      <c r="B2" s="5"/>
      <c r="C2" s="5"/>
      <c r="D2" s="6"/>
      <c r="E2" s="5"/>
    </row>
    <row r="3" spans="1:5" s="32" customFormat="1" ht="15" customHeight="1">
      <c r="A3" s="34"/>
      <c r="B3" s="35"/>
      <c r="C3" s="35"/>
      <c r="D3" s="36"/>
      <c r="E3" s="35" t="s">
        <v>71</v>
      </c>
    </row>
    <row r="4" spans="1:5" ht="39.75" customHeight="1">
      <c r="A4" s="13" t="s">
        <v>3</v>
      </c>
      <c r="B4" s="13" t="s">
        <v>4</v>
      </c>
      <c r="C4" s="13" t="s">
        <v>5</v>
      </c>
      <c r="D4" s="14" t="s">
        <v>6</v>
      </c>
      <c r="E4" s="13" t="s">
        <v>7</v>
      </c>
    </row>
    <row r="5" spans="1:8" ht="21" customHeight="1">
      <c r="A5" s="16" t="s">
        <v>8</v>
      </c>
      <c r="B5" s="17" t="s">
        <v>46</v>
      </c>
      <c r="C5" s="16">
        <v>6492.9</v>
      </c>
      <c r="D5" s="18">
        <f>D11+D24</f>
        <v>7000</v>
      </c>
      <c r="E5" s="19">
        <f>D5/C5*100</f>
        <v>107.81006946048761</v>
      </c>
      <c r="G5" s="1">
        <v>10191</v>
      </c>
      <c r="H5" s="37">
        <f>D5/G5-1</f>
        <v>-0.3131194190952802</v>
      </c>
    </row>
    <row r="6" spans="1:5" ht="21" customHeight="1">
      <c r="A6" s="20" t="s">
        <v>10</v>
      </c>
      <c r="B6" s="17" t="s">
        <v>47</v>
      </c>
      <c r="C6" s="16"/>
      <c r="D6" s="18"/>
      <c r="E6" s="19"/>
    </row>
    <row r="7" spans="1:5" ht="21" customHeight="1">
      <c r="A7" s="16"/>
      <c r="B7" s="17" t="s">
        <v>48</v>
      </c>
      <c r="C7" s="16"/>
      <c r="D7" s="18"/>
      <c r="E7" s="19"/>
    </row>
    <row r="8" spans="1:5" ht="21" customHeight="1">
      <c r="A8" s="16"/>
      <c r="B8" s="17" t="s">
        <v>49</v>
      </c>
      <c r="C8" s="16"/>
      <c r="D8" s="18"/>
      <c r="E8" s="19"/>
    </row>
    <row r="9" spans="1:5" ht="21" customHeight="1">
      <c r="A9" s="16"/>
      <c r="B9" s="17" t="s">
        <v>50</v>
      </c>
      <c r="C9" s="16"/>
      <c r="D9" s="18"/>
      <c r="E9" s="19"/>
    </row>
    <row r="10" spans="1:5" ht="21" customHeight="1">
      <c r="A10" s="16"/>
      <c r="B10" s="17" t="s">
        <v>51</v>
      </c>
      <c r="C10" s="16"/>
      <c r="D10" s="18"/>
      <c r="E10" s="19"/>
    </row>
    <row r="11" spans="1:7" ht="21" customHeight="1">
      <c r="A11" s="20" t="s">
        <v>22</v>
      </c>
      <c r="B11" s="17" t="s">
        <v>52</v>
      </c>
      <c r="C11" s="16">
        <f>C19</f>
        <v>5892.9</v>
      </c>
      <c r="D11" s="18">
        <f>D19</f>
        <v>2000</v>
      </c>
      <c r="E11" s="19">
        <f>D11/C11*100</f>
        <v>33.93914710923315</v>
      </c>
      <c r="G11" s="1">
        <v>10191</v>
      </c>
    </row>
    <row r="12" spans="1:5" ht="21" customHeight="1">
      <c r="A12" s="20"/>
      <c r="B12" s="17" t="s">
        <v>53</v>
      </c>
      <c r="C12" s="16"/>
      <c r="D12" s="18"/>
      <c r="E12" s="19"/>
    </row>
    <row r="13" spans="1:5" ht="21" customHeight="1">
      <c r="A13" s="20"/>
      <c r="B13" s="17" t="s">
        <v>54</v>
      </c>
      <c r="C13" s="16"/>
      <c r="D13" s="18"/>
      <c r="E13" s="19"/>
    </row>
    <row r="14" spans="1:5" ht="21" customHeight="1">
      <c r="A14" s="20"/>
      <c r="B14" s="17" t="s">
        <v>55</v>
      </c>
      <c r="C14" s="16"/>
      <c r="D14" s="18"/>
      <c r="E14" s="19"/>
    </row>
    <row r="15" spans="1:5" ht="21" customHeight="1">
      <c r="A15" s="20"/>
      <c r="B15" s="17" t="s">
        <v>56</v>
      </c>
      <c r="C15" s="16"/>
      <c r="D15" s="18"/>
      <c r="E15" s="19"/>
    </row>
    <row r="16" spans="1:5" ht="21" customHeight="1">
      <c r="A16" s="20"/>
      <c r="B16" s="17" t="s">
        <v>57</v>
      </c>
      <c r="C16" s="16"/>
      <c r="D16" s="18"/>
      <c r="E16" s="19"/>
    </row>
    <row r="17" spans="1:5" ht="21" customHeight="1">
      <c r="A17" s="20"/>
      <c r="B17" s="17" t="s">
        <v>58</v>
      </c>
      <c r="C17" s="16"/>
      <c r="D17" s="18"/>
      <c r="E17" s="19"/>
    </row>
    <row r="18" spans="1:5" ht="21" customHeight="1">
      <c r="A18" s="16"/>
      <c r="B18" s="17" t="s">
        <v>59</v>
      </c>
      <c r="C18" s="16"/>
      <c r="D18" s="18"/>
      <c r="E18" s="19"/>
    </row>
    <row r="19" spans="1:7" ht="21" customHeight="1">
      <c r="A19" s="16"/>
      <c r="B19" s="17" t="s">
        <v>60</v>
      </c>
      <c r="C19" s="16">
        <v>5892.9</v>
      </c>
      <c r="D19" s="18">
        <v>2000</v>
      </c>
      <c r="E19" s="19">
        <f>D19/C19*100</f>
        <v>33.93914710923315</v>
      </c>
      <c r="G19" s="1">
        <v>10191</v>
      </c>
    </row>
    <row r="20" spans="1:5" ht="21" customHeight="1">
      <c r="A20" s="20" t="s">
        <v>27</v>
      </c>
      <c r="B20" s="17" t="s">
        <v>61</v>
      </c>
      <c r="C20" s="16"/>
      <c r="D20" s="18"/>
      <c r="E20" s="16"/>
    </row>
    <row r="21" spans="1:5" ht="21" customHeight="1">
      <c r="A21" s="16"/>
      <c r="B21" s="17" t="s">
        <v>61</v>
      </c>
      <c r="C21" s="16"/>
      <c r="D21" s="18"/>
      <c r="E21" s="16"/>
    </row>
    <row r="22" spans="1:5" ht="21" customHeight="1">
      <c r="A22" s="20" t="s">
        <v>33</v>
      </c>
      <c r="B22" s="17" t="s">
        <v>62</v>
      </c>
      <c r="C22" s="16"/>
      <c r="D22" s="18"/>
      <c r="E22" s="16"/>
    </row>
    <row r="23" spans="1:5" ht="21" customHeight="1">
      <c r="A23" s="16"/>
      <c r="B23" s="17" t="s">
        <v>63</v>
      </c>
      <c r="C23" s="16"/>
      <c r="D23" s="18"/>
      <c r="E23" s="16"/>
    </row>
    <row r="24" spans="1:5" ht="21" customHeight="1">
      <c r="A24" s="20" t="s">
        <v>38</v>
      </c>
      <c r="B24" s="17" t="s">
        <v>64</v>
      </c>
      <c r="C24" s="16">
        <v>600</v>
      </c>
      <c r="D24" s="18">
        <v>5000</v>
      </c>
      <c r="E24" s="19">
        <f>D24/C24*100</f>
        <v>833.3333333333334</v>
      </c>
    </row>
    <row r="25" spans="1:7" ht="21" customHeight="1">
      <c r="A25" s="20" t="s">
        <v>40</v>
      </c>
      <c r="B25" s="17" t="s">
        <v>65</v>
      </c>
      <c r="C25" s="16"/>
      <c r="D25" s="18"/>
      <c r="E25" s="16"/>
      <c r="G25" s="1">
        <v>129</v>
      </c>
    </row>
    <row r="26" spans="1:7" ht="21" customHeight="1">
      <c r="A26" s="20" t="s">
        <v>66</v>
      </c>
      <c r="B26" s="17" t="s">
        <v>67</v>
      </c>
      <c r="C26" s="16"/>
      <c r="D26" s="18">
        <v>4</v>
      </c>
      <c r="E26" s="19"/>
      <c r="F26" s="38"/>
      <c r="G26" s="1">
        <v>1000</v>
      </c>
    </row>
    <row r="27" spans="1:7" ht="21" customHeight="1">
      <c r="A27" s="21"/>
      <c r="B27" s="39" t="s">
        <v>68</v>
      </c>
      <c r="C27" s="16">
        <v>6492.9</v>
      </c>
      <c r="D27" s="18">
        <f>D26+D25+D5</f>
        <v>7004</v>
      </c>
      <c r="E27" s="19">
        <f>D27/C27*100</f>
        <v>107.87167521446503</v>
      </c>
      <c r="G27" s="1">
        <v>11320</v>
      </c>
    </row>
    <row r="28" spans="1:5" ht="21.75" customHeight="1">
      <c r="A28" s="12"/>
      <c r="B28" s="12"/>
      <c r="C28" s="12"/>
      <c r="D28" s="27"/>
      <c r="E28" s="12"/>
    </row>
    <row r="29" spans="3:4" ht="14.25" hidden="1">
      <c r="C29" s="1" t="s">
        <v>78</v>
      </c>
      <c r="D29" s="33">
        <f>'2019开发收'!D32</f>
        <v>7004</v>
      </c>
    </row>
    <row r="30" spans="3:4" ht="14.25" hidden="1">
      <c r="C30" s="1" t="s">
        <v>86</v>
      </c>
      <c r="D30" s="33">
        <f>D29-D27</f>
        <v>0</v>
      </c>
    </row>
  </sheetData>
  <sheetProtection/>
  <mergeCells count="1">
    <mergeCell ref="A2:E2"/>
  </mergeCells>
  <printOptions/>
  <pageMargins left="0.94" right="0.75" top="0.98" bottom="0.98" header="0.51" footer="1.02"/>
  <pageSetup fitToHeight="1" fitToWidth="1" horizontalDpi="600" verticalDpi="600" orientation="portrait" paperSize="9"/>
  <headerFooter alignWithMargins="0">
    <oddFooter>&amp;L&amp;14-48-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 topLeftCell="A16">
      <selection activeCell="G34" sqref="G34"/>
    </sheetView>
  </sheetViews>
  <sheetFormatPr defaultColWidth="9.00390625" defaultRowHeight="14.25"/>
  <cols>
    <col min="1" max="1" width="7.00390625" style="1" customWidth="1"/>
    <col min="2" max="2" width="40.50390625" style="1" customWidth="1"/>
    <col min="3" max="3" width="11.25390625" style="1" customWidth="1"/>
    <col min="4" max="4" width="10.25390625" style="1" customWidth="1"/>
    <col min="5" max="5" width="10.375" style="3" customWidth="1"/>
    <col min="6" max="6" width="10.375" style="1" customWidth="1"/>
    <col min="7" max="7" width="9.25390625" style="1" customWidth="1"/>
    <col min="8" max="16384" width="9.00390625" style="1" customWidth="1"/>
  </cols>
  <sheetData>
    <row r="1" ht="14.25">
      <c r="E1" s="4" t="s">
        <v>87</v>
      </c>
    </row>
    <row r="2" spans="1:5" ht="22.5" customHeight="1">
      <c r="A2" s="5" t="s">
        <v>88</v>
      </c>
      <c r="B2" s="5"/>
      <c r="C2" s="5"/>
      <c r="D2" s="5"/>
      <c r="E2" s="7"/>
    </row>
    <row r="3" spans="1:5" ht="21.75" customHeight="1">
      <c r="A3" s="8"/>
      <c r="B3" s="9"/>
      <c r="C3" s="9"/>
      <c r="D3" s="9"/>
      <c r="E3" s="29" t="s">
        <v>71</v>
      </c>
    </row>
    <row r="4" spans="1:5" ht="39" customHeight="1">
      <c r="A4" s="13" t="s">
        <v>3</v>
      </c>
      <c r="B4" s="13" t="s">
        <v>4</v>
      </c>
      <c r="C4" s="13" t="s">
        <v>6</v>
      </c>
      <c r="D4" s="13" t="s">
        <v>72</v>
      </c>
      <c r="E4" s="15" t="s">
        <v>73</v>
      </c>
    </row>
    <row r="5" spans="1:5" ht="19.5" customHeight="1">
      <c r="A5" s="16" t="s">
        <v>8</v>
      </c>
      <c r="B5" s="30" t="s">
        <v>9</v>
      </c>
      <c r="C5" s="16">
        <f>'2019开发收'!D5</f>
        <v>6004</v>
      </c>
      <c r="D5" s="16">
        <v>7479</v>
      </c>
      <c r="E5" s="19">
        <f>(D5/C5-1)*100</f>
        <v>24.56695536309128</v>
      </c>
    </row>
    <row r="6" spans="1:5" ht="19.5" customHeight="1">
      <c r="A6" s="20" t="s">
        <v>10</v>
      </c>
      <c r="B6" s="31" t="s">
        <v>11</v>
      </c>
      <c r="C6" s="16"/>
      <c r="D6" s="16"/>
      <c r="E6" s="19"/>
    </row>
    <row r="7" spans="1:5" ht="19.5" customHeight="1">
      <c r="A7" s="20">
        <v>1</v>
      </c>
      <c r="B7" s="30" t="s">
        <v>12</v>
      </c>
      <c r="C7" s="16"/>
      <c r="D7" s="16"/>
      <c r="E7" s="19"/>
    </row>
    <row r="8" spans="1:5" ht="19.5" customHeight="1">
      <c r="A8" s="20">
        <v>2</v>
      </c>
      <c r="B8" s="30" t="s">
        <v>13</v>
      </c>
      <c r="C8" s="16"/>
      <c r="D8" s="16"/>
      <c r="E8" s="19"/>
    </row>
    <row r="9" spans="1:5" ht="19.5" customHeight="1">
      <c r="A9" s="20">
        <v>3</v>
      </c>
      <c r="B9" s="30" t="s">
        <v>14</v>
      </c>
      <c r="C9" s="16"/>
      <c r="D9" s="16"/>
      <c r="E9" s="19"/>
    </row>
    <row r="10" spans="1:5" ht="19.5" customHeight="1">
      <c r="A10" s="20">
        <v>4</v>
      </c>
      <c r="B10" s="30" t="s">
        <v>15</v>
      </c>
      <c r="C10" s="16"/>
      <c r="D10" s="16"/>
      <c r="E10" s="19"/>
    </row>
    <row r="11" spans="1:5" ht="19.5" customHeight="1">
      <c r="A11" s="20">
        <v>5</v>
      </c>
      <c r="B11" s="31" t="s">
        <v>16</v>
      </c>
      <c r="C11" s="31"/>
      <c r="D11" s="16"/>
      <c r="E11" s="19"/>
    </row>
    <row r="12" spans="1:5" ht="19.5" customHeight="1">
      <c r="A12" s="20">
        <v>6</v>
      </c>
      <c r="B12" s="31" t="s">
        <v>17</v>
      </c>
      <c r="C12" s="31"/>
      <c r="D12" s="16"/>
      <c r="E12" s="19"/>
    </row>
    <row r="13" spans="1:5" ht="19.5" customHeight="1">
      <c r="A13" s="16">
        <v>7</v>
      </c>
      <c r="B13" s="1" t="s">
        <v>18</v>
      </c>
      <c r="C13" s="31"/>
      <c r="D13" s="16"/>
      <c r="E13" s="19"/>
    </row>
    <row r="14" spans="1:5" ht="19.5" customHeight="1">
      <c r="A14" s="16">
        <v>8</v>
      </c>
      <c r="B14" s="31" t="s">
        <v>19</v>
      </c>
      <c r="C14" s="31"/>
      <c r="D14" s="16"/>
      <c r="E14" s="19"/>
    </row>
    <row r="15" spans="1:5" ht="19.5" customHeight="1">
      <c r="A15" s="16">
        <v>9</v>
      </c>
      <c r="B15" s="30" t="s">
        <v>20</v>
      </c>
      <c r="C15" s="31"/>
      <c r="D15" s="16"/>
      <c r="E15" s="19"/>
    </row>
    <row r="16" spans="1:5" ht="19.5" customHeight="1">
      <c r="A16" s="16">
        <v>10</v>
      </c>
      <c r="B16" s="31" t="s">
        <v>21</v>
      </c>
      <c r="C16" s="31"/>
      <c r="D16" s="16"/>
      <c r="E16" s="19"/>
    </row>
    <row r="17" spans="1:5" ht="19.5" customHeight="1">
      <c r="A17" s="20" t="s">
        <v>22</v>
      </c>
      <c r="B17" s="31" t="s">
        <v>23</v>
      </c>
      <c r="C17" s="31"/>
      <c r="D17" s="16"/>
      <c r="E17" s="19"/>
    </row>
    <row r="18" spans="1:5" ht="19.5" customHeight="1">
      <c r="A18" s="16">
        <v>1</v>
      </c>
      <c r="B18" s="31" t="s">
        <v>24</v>
      </c>
      <c r="C18" s="31"/>
      <c r="D18" s="16"/>
      <c r="E18" s="19"/>
    </row>
    <row r="19" spans="1:5" ht="19.5" customHeight="1">
      <c r="A19" s="16">
        <v>2</v>
      </c>
      <c r="B19" s="31" t="s">
        <v>25</v>
      </c>
      <c r="C19" s="31"/>
      <c r="D19" s="16"/>
      <c r="E19" s="19"/>
    </row>
    <row r="20" spans="1:5" ht="19.5" customHeight="1">
      <c r="A20" s="16">
        <v>3</v>
      </c>
      <c r="B20" s="31" t="s">
        <v>26</v>
      </c>
      <c r="C20" s="31"/>
      <c r="D20" s="16"/>
      <c r="E20" s="19"/>
    </row>
    <row r="21" spans="1:5" ht="19.5" customHeight="1">
      <c r="A21" s="20" t="s">
        <v>27</v>
      </c>
      <c r="B21" s="31" t="s">
        <v>28</v>
      </c>
      <c r="C21" s="31"/>
      <c r="D21" s="16"/>
      <c r="E21" s="19"/>
    </row>
    <row r="22" spans="1:5" ht="19.5" customHeight="1">
      <c r="A22" s="16">
        <v>1</v>
      </c>
      <c r="B22" s="31" t="s">
        <v>29</v>
      </c>
      <c r="C22" s="31"/>
      <c r="D22" s="16"/>
      <c r="E22" s="19"/>
    </row>
    <row r="23" spans="1:5" ht="19.5" customHeight="1">
      <c r="A23" s="16">
        <v>2</v>
      </c>
      <c r="B23" s="31" t="s">
        <v>30</v>
      </c>
      <c r="C23" s="31"/>
      <c r="D23" s="16"/>
      <c r="E23" s="19"/>
    </row>
    <row r="24" spans="1:5" ht="19.5" customHeight="1">
      <c r="A24" s="16">
        <v>3</v>
      </c>
      <c r="B24" s="31" t="s">
        <v>31</v>
      </c>
      <c r="C24" s="31"/>
      <c r="D24" s="16"/>
      <c r="E24" s="19"/>
    </row>
    <row r="25" spans="1:5" ht="19.5" customHeight="1">
      <c r="A25" s="16">
        <v>4</v>
      </c>
      <c r="B25" s="31" t="s">
        <v>32</v>
      </c>
      <c r="C25" s="31"/>
      <c r="D25" s="16"/>
      <c r="E25" s="19"/>
    </row>
    <row r="26" spans="1:5" ht="19.5" customHeight="1">
      <c r="A26" s="20" t="s">
        <v>33</v>
      </c>
      <c r="B26" s="31" t="s">
        <v>34</v>
      </c>
      <c r="C26" s="31"/>
      <c r="D26" s="16"/>
      <c r="E26" s="19"/>
    </row>
    <row r="27" spans="1:5" ht="19.5" customHeight="1">
      <c r="A27" s="16">
        <v>1</v>
      </c>
      <c r="B27" s="31" t="s">
        <v>35</v>
      </c>
      <c r="C27" s="31"/>
      <c r="D27" s="16"/>
      <c r="E27" s="19"/>
    </row>
    <row r="28" spans="1:5" ht="19.5" customHeight="1">
      <c r="A28" s="16">
        <v>2</v>
      </c>
      <c r="B28" s="31" t="s">
        <v>36</v>
      </c>
      <c r="C28" s="31"/>
      <c r="D28" s="16"/>
      <c r="E28" s="19"/>
    </row>
    <row r="29" spans="1:5" ht="19.5" customHeight="1">
      <c r="A29" s="16">
        <v>3</v>
      </c>
      <c r="B29" s="31" t="s">
        <v>37</v>
      </c>
      <c r="C29" s="16"/>
      <c r="D29" s="16"/>
      <c r="E29" s="19"/>
    </row>
    <row r="30" spans="1:5" ht="19.5" customHeight="1">
      <c r="A30" s="20" t="s">
        <v>38</v>
      </c>
      <c r="B30" s="31" t="s">
        <v>39</v>
      </c>
      <c r="C30" s="16">
        <v>6004</v>
      </c>
      <c r="D30" s="16">
        <v>7479</v>
      </c>
      <c r="E30" s="19">
        <f aca="true" t="shared" si="0" ref="E30:E32">(D30/C30-1)*100</f>
        <v>24.56695536309128</v>
      </c>
    </row>
    <row r="31" spans="1:5" ht="19.5" customHeight="1">
      <c r="A31" s="20" t="s">
        <v>40</v>
      </c>
      <c r="B31" s="16" t="s">
        <v>41</v>
      </c>
      <c r="C31" s="16">
        <v>1000</v>
      </c>
      <c r="D31" s="18">
        <f>'2019开发支'!D26</f>
        <v>4</v>
      </c>
      <c r="E31" s="19">
        <f t="shared" si="0"/>
        <v>-99.6</v>
      </c>
    </row>
    <row r="32" spans="1:5" ht="19.5" customHeight="1">
      <c r="A32" s="31"/>
      <c r="B32" s="16" t="s">
        <v>42</v>
      </c>
      <c r="C32" s="16">
        <v>7004</v>
      </c>
      <c r="D32" s="16">
        <f>D31+D5</f>
        <v>7483</v>
      </c>
      <c r="E32" s="19">
        <f t="shared" si="0"/>
        <v>6.838949171901776</v>
      </c>
    </row>
  </sheetData>
  <sheetProtection/>
  <mergeCells count="1">
    <mergeCell ref="A2:E2"/>
  </mergeCells>
  <printOptions/>
  <pageMargins left="0.94" right="0.75" top="0.98" bottom="0.98" header="0.51" footer="1.02"/>
  <pageSetup fitToHeight="1" fitToWidth="1" horizontalDpi="180" verticalDpi="180" orientation="portrait" paperSize="9" scale="99"/>
  <headerFooter alignWithMargins="0">
    <oddFooter>&amp;R&amp;14- 49 -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SheetLayoutView="100" workbookViewId="0" topLeftCell="A13">
      <selection activeCell="A28" sqref="A28:IV30"/>
    </sheetView>
  </sheetViews>
  <sheetFormatPr defaultColWidth="9.00390625" defaultRowHeight="14.25"/>
  <cols>
    <col min="1" max="1" width="7.00390625" style="1" customWidth="1"/>
    <col min="2" max="2" width="32.50390625" style="1" customWidth="1"/>
    <col min="3" max="3" width="16.375" style="1" customWidth="1"/>
    <col min="4" max="4" width="12.75390625" style="2" customWidth="1"/>
    <col min="5" max="5" width="10.50390625" style="3" customWidth="1"/>
    <col min="6" max="6" width="9.00390625" style="1" customWidth="1"/>
    <col min="7" max="7" width="15.375" style="1" customWidth="1"/>
    <col min="8" max="16384" width="9.00390625" style="1" customWidth="1"/>
  </cols>
  <sheetData>
    <row r="1" ht="14.25">
      <c r="E1" s="4" t="s">
        <v>89</v>
      </c>
    </row>
    <row r="2" spans="1:5" ht="20.25">
      <c r="A2" s="5" t="s">
        <v>90</v>
      </c>
      <c r="B2" s="5"/>
      <c r="C2" s="5"/>
      <c r="D2" s="6"/>
      <c r="E2" s="7"/>
    </row>
    <row r="3" spans="1:6" ht="18" customHeight="1">
      <c r="A3" s="8"/>
      <c r="B3" s="9"/>
      <c r="C3" s="9"/>
      <c r="D3" s="10" t="s">
        <v>91</v>
      </c>
      <c r="E3" s="11"/>
      <c r="F3" s="12"/>
    </row>
    <row r="4" spans="1:10" ht="37.5" customHeight="1">
      <c r="A4" s="13" t="s">
        <v>3</v>
      </c>
      <c r="B4" s="13" t="s">
        <v>4</v>
      </c>
      <c r="C4" s="13" t="s">
        <v>77</v>
      </c>
      <c r="D4" s="14" t="s">
        <v>72</v>
      </c>
      <c r="E4" s="15" t="s">
        <v>73</v>
      </c>
      <c r="F4" s="12"/>
      <c r="G4"/>
      <c r="H4"/>
      <c r="I4"/>
      <c r="J4"/>
    </row>
    <row r="5" spans="1:10" ht="21.75" customHeight="1">
      <c r="A5" s="16" t="s">
        <v>8</v>
      </c>
      <c r="B5" s="17" t="s">
        <v>46</v>
      </c>
      <c r="C5" s="18">
        <f>'2019开发支'!D5</f>
        <v>7000</v>
      </c>
      <c r="D5" s="18">
        <f>D11</f>
        <v>7483</v>
      </c>
      <c r="E5" s="19">
        <f>(D5/C5-1)*100</f>
        <v>6.899999999999995</v>
      </c>
      <c r="F5" s="12"/>
      <c r="G5"/>
      <c r="H5"/>
      <c r="I5"/>
      <c r="J5"/>
    </row>
    <row r="6" spans="1:10" ht="21.75" customHeight="1">
      <c r="A6" s="20" t="s">
        <v>10</v>
      </c>
      <c r="B6" s="17" t="s">
        <v>47</v>
      </c>
      <c r="C6" s="18"/>
      <c r="D6" s="18"/>
      <c r="E6" s="19"/>
      <c r="F6" s="12"/>
      <c r="G6"/>
      <c r="H6"/>
      <c r="I6"/>
      <c r="J6"/>
    </row>
    <row r="7" spans="1:10" ht="21.75" customHeight="1">
      <c r="A7" s="16"/>
      <c r="B7" s="17" t="s">
        <v>48</v>
      </c>
      <c r="C7" s="18"/>
      <c r="D7" s="18"/>
      <c r="E7" s="19"/>
      <c r="F7" s="12"/>
      <c r="G7"/>
      <c r="H7"/>
      <c r="I7"/>
      <c r="J7"/>
    </row>
    <row r="8" spans="1:10" ht="21.75" customHeight="1">
      <c r="A8" s="16"/>
      <c r="B8" s="17" t="s">
        <v>49</v>
      </c>
      <c r="C8" s="18"/>
      <c r="D8" s="18"/>
      <c r="E8" s="19"/>
      <c r="F8" s="12"/>
      <c r="G8"/>
      <c r="H8"/>
      <c r="I8"/>
      <c r="J8"/>
    </row>
    <row r="9" spans="1:10" ht="21.75" customHeight="1">
      <c r="A9" s="16"/>
      <c r="B9" s="17" t="s">
        <v>50</v>
      </c>
      <c r="C9" s="18"/>
      <c r="D9" s="18"/>
      <c r="E9" s="19"/>
      <c r="F9" s="12"/>
      <c r="G9"/>
      <c r="H9"/>
      <c r="I9"/>
      <c r="J9"/>
    </row>
    <row r="10" spans="1:10" ht="21.75" customHeight="1">
      <c r="A10" s="16"/>
      <c r="B10" s="17" t="s">
        <v>51</v>
      </c>
      <c r="C10" s="18"/>
      <c r="D10" s="18"/>
      <c r="E10" s="19"/>
      <c r="F10" s="12"/>
      <c r="G10"/>
      <c r="H10"/>
      <c r="I10"/>
      <c r="J10"/>
    </row>
    <row r="11" spans="1:10" ht="21.75" customHeight="1">
      <c r="A11" s="20" t="s">
        <v>22</v>
      </c>
      <c r="B11" s="17" t="s">
        <v>52</v>
      </c>
      <c r="C11" s="18">
        <f>'2019开发支'!D11</f>
        <v>2000</v>
      </c>
      <c r="D11" s="18">
        <f>D19</f>
        <v>7483</v>
      </c>
      <c r="E11" s="19">
        <f aca="true" t="shared" si="0" ref="E6:E27">(D11/C11-1)*100</f>
        <v>274.15</v>
      </c>
      <c r="F11" s="12"/>
      <c r="G11"/>
      <c r="H11"/>
      <c r="I11"/>
      <c r="J11"/>
    </row>
    <row r="12" spans="1:6" ht="21.75" customHeight="1">
      <c r="A12" s="20"/>
      <c r="B12" s="17" t="s">
        <v>53</v>
      </c>
      <c r="C12" s="18"/>
      <c r="D12" s="18"/>
      <c r="E12" s="19"/>
      <c r="F12" s="12"/>
    </row>
    <row r="13" spans="1:6" ht="21.75" customHeight="1">
      <c r="A13" s="20"/>
      <c r="B13" s="17" t="s">
        <v>54</v>
      </c>
      <c r="C13" s="18"/>
      <c r="D13" s="18"/>
      <c r="E13" s="19"/>
      <c r="F13" s="12"/>
    </row>
    <row r="14" spans="1:6" ht="21.75" customHeight="1">
      <c r="A14" s="20"/>
      <c r="B14" s="17" t="s">
        <v>55</v>
      </c>
      <c r="C14" s="18"/>
      <c r="D14" s="18"/>
      <c r="E14" s="19"/>
      <c r="F14" s="12"/>
    </row>
    <row r="15" spans="1:6" ht="21.75" customHeight="1">
      <c r="A15" s="20"/>
      <c r="B15" s="17" t="s">
        <v>56</v>
      </c>
      <c r="C15" s="18"/>
      <c r="D15" s="18"/>
      <c r="E15" s="19"/>
      <c r="F15" s="12"/>
    </row>
    <row r="16" spans="1:6" ht="21.75" customHeight="1">
      <c r="A16" s="20"/>
      <c r="B16" s="17" t="s">
        <v>57</v>
      </c>
      <c r="C16" s="18"/>
      <c r="D16" s="18"/>
      <c r="E16" s="19"/>
      <c r="F16" s="12"/>
    </row>
    <row r="17" spans="1:6" ht="21.75" customHeight="1">
      <c r="A17" s="20"/>
      <c r="B17" s="17" t="s">
        <v>58</v>
      </c>
      <c r="C17" s="18"/>
      <c r="D17" s="18"/>
      <c r="E17" s="19"/>
      <c r="F17" s="12"/>
    </row>
    <row r="18" spans="1:6" ht="21.75" customHeight="1">
      <c r="A18" s="16"/>
      <c r="B18" s="17" t="s">
        <v>59</v>
      </c>
      <c r="C18" s="18"/>
      <c r="D18" s="18"/>
      <c r="E18" s="19"/>
      <c r="F18" s="12"/>
    </row>
    <row r="19" spans="1:6" ht="21.75" customHeight="1">
      <c r="A19" s="16"/>
      <c r="B19" s="17" t="s">
        <v>60</v>
      </c>
      <c r="C19" s="18">
        <f>'2019开发支'!D19</f>
        <v>2000</v>
      </c>
      <c r="D19" s="18">
        <v>7483</v>
      </c>
      <c r="E19" s="19">
        <f t="shared" si="0"/>
        <v>274.15</v>
      </c>
      <c r="F19" s="12"/>
    </row>
    <row r="20" spans="1:6" ht="21.75" customHeight="1">
      <c r="A20" s="20" t="s">
        <v>27</v>
      </c>
      <c r="B20" s="17" t="s">
        <v>61</v>
      </c>
      <c r="C20" s="18"/>
      <c r="D20" s="18"/>
      <c r="E20" s="19"/>
      <c r="F20" s="12"/>
    </row>
    <row r="21" spans="1:6" ht="21.75" customHeight="1">
      <c r="A21" s="16"/>
      <c r="B21" s="17" t="s">
        <v>61</v>
      </c>
      <c r="C21" s="18"/>
      <c r="D21" s="18"/>
      <c r="E21" s="19"/>
      <c r="F21" s="12"/>
    </row>
    <row r="22" spans="1:6" ht="21.75" customHeight="1">
      <c r="A22" s="20" t="s">
        <v>33</v>
      </c>
      <c r="B22" s="17" t="s">
        <v>62</v>
      </c>
      <c r="C22" s="18"/>
      <c r="D22" s="18"/>
      <c r="E22" s="19"/>
      <c r="F22" s="12"/>
    </row>
    <row r="23" spans="1:6" ht="21.75" customHeight="1">
      <c r="A23" s="16"/>
      <c r="B23" s="17" t="s">
        <v>63</v>
      </c>
      <c r="C23" s="18"/>
      <c r="D23" s="18"/>
      <c r="E23" s="19"/>
      <c r="F23" s="12"/>
    </row>
    <row r="24" spans="1:6" ht="21.75" customHeight="1">
      <c r="A24" s="20" t="s">
        <v>38</v>
      </c>
      <c r="B24" s="17" t="s">
        <v>64</v>
      </c>
      <c r="C24" s="18">
        <f>'2019开发支'!D24</f>
        <v>5000</v>
      </c>
      <c r="D24" s="18"/>
      <c r="E24" s="19">
        <f>(D24/C24-1)*100</f>
        <v>-100</v>
      </c>
      <c r="F24" s="12"/>
    </row>
    <row r="25" spans="1:6" ht="21.75" customHeight="1">
      <c r="A25" s="20" t="s">
        <v>40</v>
      </c>
      <c r="B25" s="17" t="s">
        <v>65</v>
      </c>
      <c r="C25" s="18"/>
      <c r="D25" s="18"/>
      <c r="E25" s="19"/>
      <c r="F25" s="12"/>
    </row>
    <row r="26" spans="1:6" ht="21.75" customHeight="1">
      <c r="A26" s="20" t="s">
        <v>66</v>
      </c>
      <c r="B26" s="17" t="s">
        <v>67</v>
      </c>
      <c r="C26" s="18">
        <f>'2019开发支'!D26</f>
        <v>4</v>
      </c>
      <c r="D26" s="18"/>
      <c r="E26" s="19">
        <f t="shared" si="0"/>
        <v>-100</v>
      </c>
      <c r="F26" s="12"/>
    </row>
    <row r="27" spans="1:6" ht="21.75" customHeight="1">
      <c r="A27" s="21"/>
      <c r="B27" s="22" t="s">
        <v>68</v>
      </c>
      <c r="C27" s="18">
        <f>'2019开发支'!D27</f>
        <v>7004</v>
      </c>
      <c r="D27" s="18">
        <f>D5</f>
        <v>7483</v>
      </c>
      <c r="E27" s="19">
        <f t="shared" si="0"/>
        <v>6.838949171901776</v>
      </c>
      <c r="F27" s="12"/>
    </row>
    <row r="28" spans="1:6" ht="21.75" customHeight="1" hidden="1">
      <c r="A28" s="23"/>
      <c r="B28" s="24"/>
      <c r="C28" s="25"/>
      <c r="D28" s="25"/>
      <c r="E28" s="26"/>
      <c r="F28" s="12"/>
    </row>
    <row r="29" spans="1:6" ht="21.75" customHeight="1" hidden="1">
      <c r="A29" s="12"/>
      <c r="B29" s="12"/>
      <c r="C29" s="12" t="s">
        <v>78</v>
      </c>
      <c r="D29" s="27">
        <f>'2020开发收'!D32</f>
        <v>7483</v>
      </c>
      <c r="E29" s="28"/>
      <c r="F29" s="12"/>
    </row>
    <row r="30" spans="1:6" ht="21.75" customHeight="1" hidden="1">
      <c r="A30" s="12"/>
      <c r="B30" s="12"/>
      <c r="C30" s="12"/>
      <c r="D30" s="27">
        <f>D29-D27</f>
        <v>0</v>
      </c>
      <c r="E30" s="28"/>
      <c r="F30" s="12"/>
    </row>
    <row r="31" spans="1:6" ht="21.75" customHeight="1">
      <c r="A31" s="12"/>
      <c r="B31" s="12"/>
      <c r="C31" s="12"/>
      <c r="D31" s="27"/>
      <c r="E31" s="28"/>
      <c r="F31" s="12"/>
    </row>
    <row r="32" spans="1:6" ht="21.75" customHeight="1">
      <c r="A32" s="12"/>
      <c r="B32" s="12"/>
      <c r="C32" s="12"/>
      <c r="D32" s="27"/>
      <c r="E32" s="28"/>
      <c r="F32" s="12"/>
    </row>
  </sheetData>
  <sheetProtection/>
  <mergeCells count="2">
    <mergeCell ref="A2:E2"/>
    <mergeCell ref="D3:E3"/>
  </mergeCells>
  <printOptions/>
  <pageMargins left="0.94" right="0.75" top="0.98" bottom="0.98" header="0.51" footer="1.02"/>
  <pageSetup fitToHeight="1" fitToWidth="1" horizontalDpi="600" verticalDpi="600" orientation="portrait" paperSize="9" scale="99"/>
  <headerFooter alignWithMargins="0">
    <oddFooter>&amp;L&amp;14- 50 -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北仑区财政局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</dc:creator>
  <cp:keywords/>
  <dc:description/>
  <cp:lastModifiedBy>admin</cp:lastModifiedBy>
  <cp:lastPrinted>2016-12-30T08:51:18Z</cp:lastPrinted>
  <dcterms:created xsi:type="dcterms:W3CDTF">2014-12-05T02:15:45Z</dcterms:created>
  <dcterms:modified xsi:type="dcterms:W3CDTF">2020-01-10T02:14:29Z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KSORubyTemplate">
    <vt:lpwstr>14</vt:lpwstr>
  </property>
</Properties>
</file>