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775" activeTab="0"/>
  </bookViews>
  <sheets>
    <sheet name="全区基收" sheetId="1" r:id="rId1"/>
    <sheet name="全区基支" sheetId="2" r:id="rId2"/>
    <sheet name="北仑基收" sheetId="3" r:id="rId3"/>
    <sheet name="北仑基支" sheetId="4" r:id="rId4"/>
  </sheets>
  <externalReferences>
    <externalReference r:id="rId7"/>
  </externalReferences>
  <definedNames>
    <definedName name="_xlnm.Print_Area" localSheetId="0">'全区基收'!$A$1:$F$19</definedName>
    <definedName name="_xlnm.Print_Area" localSheetId="1">'全区基支'!$A$1:$F$34</definedName>
    <definedName name="_xlnm.Print_Area" localSheetId="3">'北仑基支'!$A$1:$F$36</definedName>
    <definedName name="_xlnm.Print_Area" localSheetId="2">'北仑基收'!$A$1:$F$19</definedName>
  </definedNames>
  <calcPr fullCalcOnLoad="1"/>
</workbook>
</file>

<file path=xl/sharedStrings.xml><?xml version="1.0" encoding="utf-8"?>
<sst xmlns="http://schemas.openxmlformats.org/spreadsheetml/2006/main" count="179" uniqueCount="77">
  <si>
    <t>表7</t>
  </si>
  <si>
    <t>2022年宁波市北仑全区政府性基金预算收入调整预算表</t>
  </si>
  <si>
    <t>单位:万元</t>
  </si>
  <si>
    <t>序号</t>
  </si>
  <si>
    <t>项         目</t>
  </si>
  <si>
    <t>年初预算数</t>
  </si>
  <si>
    <t>调整预算数</t>
  </si>
  <si>
    <t>比年初预算数增减%</t>
  </si>
  <si>
    <t>比年初预算数增减额</t>
  </si>
  <si>
    <t>一</t>
  </si>
  <si>
    <t>国有土地使用权出让收入</t>
  </si>
  <si>
    <t>二</t>
  </si>
  <si>
    <t>国有土地收益基金收入</t>
  </si>
  <si>
    <t>三</t>
  </si>
  <si>
    <t>农业土地开发资金收入</t>
  </si>
  <si>
    <t>四</t>
  </si>
  <si>
    <t>彩票公益金收入</t>
  </si>
  <si>
    <t>五</t>
  </si>
  <si>
    <t>城市基础设施配套费收入</t>
  </si>
  <si>
    <t>六</t>
  </si>
  <si>
    <t>彩票发行机构和彩票销售机构的业务费用</t>
  </si>
  <si>
    <t>七</t>
  </si>
  <si>
    <t>其他基金收入</t>
  </si>
  <si>
    <t>基金收入小计</t>
  </si>
  <si>
    <t>八</t>
  </si>
  <si>
    <t>地方政府专项债券收入</t>
  </si>
  <si>
    <t>九</t>
  </si>
  <si>
    <t>上级转移支付收入</t>
  </si>
  <si>
    <t>其中：土地出让收入</t>
  </si>
  <si>
    <t>十</t>
  </si>
  <si>
    <t xml:space="preserve">调入资金                  </t>
  </si>
  <si>
    <t>十一</t>
  </si>
  <si>
    <t>上年结转</t>
  </si>
  <si>
    <t>十二</t>
  </si>
  <si>
    <t>地方政府专项债务转贷收入</t>
  </si>
  <si>
    <t>收入合计</t>
  </si>
  <si>
    <t>表8</t>
  </si>
  <si>
    <t>2022年宁波市北仑全区政府性基金预算支出调整预算表</t>
  </si>
  <si>
    <t xml:space="preserve">       单位:万元</t>
  </si>
  <si>
    <t>项     目</t>
  </si>
  <si>
    <t>文化旅游体育与传媒支出</t>
  </si>
  <si>
    <t/>
  </si>
  <si>
    <t>其中：旅游发展基金支出</t>
  </si>
  <si>
    <t>社会保障和就业支出</t>
  </si>
  <si>
    <t>其中：大中型水库移民后期扶持基金支出</t>
  </si>
  <si>
    <t xml:space="preserve">    小型水库移民扶助基金及对应专项债务收入安排的支出</t>
  </si>
  <si>
    <t>城乡社区支出</t>
  </si>
  <si>
    <t>其中：国有土地使用权出让收入安排的支出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</si>
  <si>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</si>
  <si>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</si>
  <si>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棚户区改造专项债券收入安排的支出</t>
  </si>
  <si>
    <t>农林水支出</t>
  </si>
  <si>
    <t>其中：大中型水库库区基金及对应专项债务收入安排的支出</t>
  </si>
  <si>
    <t>交通运输支出</t>
  </si>
  <si>
    <t>其中：港口建设费安排的支出</t>
  </si>
  <si>
    <t xml:space="preserve">    民航发展基金支出</t>
  </si>
  <si>
    <t>其他支出</t>
  </si>
  <si>
    <t>其中：其他政府性基金及对应专项债务收入安排的支出</t>
  </si>
  <si>
    <t xml:space="preserve">    彩票发行销售机构业务费安排的支出</t>
  </si>
  <si>
    <t xml:space="preserve">    彩票公益金安排的支出</t>
  </si>
  <si>
    <t>债务付息支出</t>
  </si>
  <si>
    <t>其中：地方政府专项债务付息支出</t>
  </si>
  <si>
    <t>债务发行费用支出</t>
  </si>
  <si>
    <t>其中：地方政府专项债务发行费用支出</t>
  </si>
  <si>
    <t xml:space="preserve">     抗疫相关支出</t>
  </si>
  <si>
    <t>基金支出小计</t>
  </si>
  <si>
    <t>地方政府专项债券还本支出</t>
  </si>
  <si>
    <t>政府性基金上解支出</t>
  </si>
  <si>
    <t xml:space="preserve">调出资金                  </t>
  </si>
  <si>
    <t>结转下年</t>
  </si>
  <si>
    <t>支出合计</t>
  </si>
  <si>
    <t>表9</t>
  </si>
  <si>
    <t>2022年宁波市北仑区政府性基金预算收入调整预算表</t>
  </si>
  <si>
    <t>表10</t>
  </si>
  <si>
    <t>2022年宁波市北仑区政府性基金预算支出调整预算表</t>
  </si>
  <si>
    <t>抗疫特别国债安排的支出</t>
  </si>
  <si>
    <t>其中：基础设施建设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</si>
</sst>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);[Red]\(#,##0\)"/>
    <numFmt numFmtId="178" formatCode="0.0_ "/>
    <numFmt numFmtId="179" formatCode="#,##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name val="方正书宋简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0" fillId="0" borderId="0">
      <alignment/>
      <protection/>
    </xf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6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1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0" fillId="0" borderId="10" xfId="22" applyNumberFormat="1" applyFont="1" applyFill="1" applyBorder="1" applyAlignment="1" applyProtection="1">
      <alignment horizontal="center" vertical="center" wrapText="1"/>
      <protection/>
    </xf>
    <xf numFmtId="10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10" fontId="4" fillId="0" borderId="10" xfId="22" applyNumberFormat="1" applyFont="1" applyFill="1" applyBorder="1" applyAlignment="1">
      <alignment horizontal="right" vertical="center" wrapText="1"/>
    </xf>
    <xf numFmtId="49" fontId="0" fillId="0" borderId="10" xfId="45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45" applyFont="1">
      <alignment/>
      <protection/>
    </xf>
    <xf numFmtId="0" fontId="5" fillId="0" borderId="0" xfId="0" applyFont="1" applyAlignment="1">
      <alignment/>
    </xf>
    <xf numFmtId="0" fontId="0" fillId="0" borderId="0" xfId="45" applyFont="1" applyFill="1">
      <alignment/>
      <protection/>
    </xf>
    <xf numFmtId="0" fontId="0" fillId="0" borderId="9" xfId="0" applyFont="1" applyFill="1" applyBorder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right" vertical="center" wrapText="1"/>
    </xf>
    <xf numFmtId="176" fontId="4" fillId="0" borderId="10" xfId="2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10" xfId="45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0" borderId="9" xfId="0" applyNumberFormat="1" applyFont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 wrapText="1"/>
    </xf>
    <xf numFmtId="176" fontId="0" fillId="0" borderId="10" xfId="22" applyNumberFormat="1" applyFont="1" applyFill="1" applyBorder="1" applyAlignment="1">
      <alignment horizontal="center" vertical="center" wrapText="1"/>
    </xf>
    <xf numFmtId="178" fontId="0" fillId="0" borderId="10" xfId="45" applyNumberFormat="1" applyFont="1" applyFill="1" applyBorder="1" applyAlignment="1">
      <alignment horizontal="right" vertical="center" wrapText="1"/>
      <protection/>
    </xf>
    <xf numFmtId="179" fontId="0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10" xfId="45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YB01_49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副本2013年上半年预算执行情况表报人大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基金_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2011年公共预算收入执行及2012年公共预算收入预算1.5晚清格式" xfId="66"/>
    <cellStyle name="常规_YB01_42" xfId="67"/>
    <cellStyle name="常规_Sheet1" xfId="68"/>
    <cellStyle name="常规_YB01_9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CZ005\Desktop\2022&#35843;&#25972;&#39044;&#31639;\&#24320;&#21457;\3.2022&#24180;&#24320;&#21457;&#21306;&#25919;&#24220;&#24615;&#22522;&#37329;&#39044;&#31639;&#35843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区基收"/>
      <sheetName val="全区基支"/>
      <sheetName val="开发区基收"/>
      <sheetName val="开发区基支"/>
    </sheetNames>
    <sheetDataSet>
      <sheetData sheetId="2">
        <row r="7">
          <cell r="D7">
            <v>500</v>
          </cell>
        </row>
        <row r="11">
          <cell r="D11">
            <v>2300</v>
          </cell>
        </row>
        <row r="14">
          <cell r="D14">
            <v>2800</v>
          </cell>
        </row>
        <row r="16">
          <cell r="D16">
            <v>53000</v>
          </cell>
        </row>
        <row r="17">
          <cell r="D17">
            <v>52000</v>
          </cell>
        </row>
        <row r="18">
          <cell r="D18">
            <v>1000</v>
          </cell>
        </row>
        <row r="19">
          <cell r="D19">
            <v>37433</v>
          </cell>
        </row>
        <row r="20">
          <cell r="D20">
            <v>0</v>
          </cell>
        </row>
        <row r="21">
          <cell r="D21">
            <v>94233</v>
          </cell>
        </row>
      </sheetData>
      <sheetData sheetId="3">
        <row r="10">
          <cell r="D10">
            <v>91913</v>
          </cell>
        </row>
        <row r="11">
          <cell r="D11">
            <v>91913</v>
          </cell>
        </row>
        <row r="20">
          <cell r="D20">
            <v>10</v>
          </cell>
        </row>
        <row r="23">
          <cell r="D23">
            <v>10</v>
          </cell>
        </row>
        <row r="24">
          <cell r="D24">
            <v>2300</v>
          </cell>
        </row>
        <row r="25">
          <cell r="D25">
            <v>2300</v>
          </cell>
        </row>
        <row r="26">
          <cell r="D26">
            <v>10</v>
          </cell>
        </row>
        <row r="27">
          <cell r="D27">
            <v>10</v>
          </cell>
        </row>
        <row r="31">
          <cell r="D31">
            <v>94233</v>
          </cell>
        </row>
        <row r="38">
          <cell r="D38">
            <v>94233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9"/>
  <sheetViews>
    <sheetView tabSelected="1" workbookViewId="0" topLeftCell="A1">
      <selection activeCell="L18" sqref="L18"/>
    </sheetView>
  </sheetViews>
  <sheetFormatPr defaultColWidth="8.75390625" defaultRowHeight="14.25"/>
  <cols>
    <col min="1" max="1" width="6.00390625" style="6" customWidth="1"/>
    <col min="2" max="2" width="37.25390625" style="6" customWidth="1"/>
    <col min="3" max="5" width="13.00390625" style="30" customWidth="1"/>
    <col min="6" max="6" width="10.625" style="6" customWidth="1"/>
    <col min="7" max="11" width="9.00390625" style="6" customWidth="1"/>
    <col min="12" max="22" width="9.00390625" style="6" bestFit="1" customWidth="1"/>
    <col min="23" max="214" width="8.75390625" style="6" customWidth="1"/>
    <col min="215" max="233" width="9.00390625" style="6" bestFit="1" customWidth="1"/>
    <col min="234" max="16384" width="8.75390625" style="27" customWidth="1"/>
  </cols>
  <sheetData>
    <row r="1" ht="14.25">
      <c r="F1" s="8" t="s">
        <v>0</v>
      </c>
    </row>
    <row r="2" spans="1:233" s="43" customFormat="1" ht="29.25" customHeight="1">
      <c r="A2" s="9" t="s">
        <v>1</v>
      </c>
      <c r="B2" s="9"/>
      <c r="C2" s="9"/>
      <c r="D2" s="9"/>
      <c r="E2" s="9"/>
      <c r="F2" s="9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</row>
    <row r="3" spans="1:6" ht="18.75" customHeight="1">
      <c r="A3" s="12"/>
      <c r="B3" s="12"/>
      <c r="C3" s="31"/>
      <c r="D3" s="31"/>
      <c r="E3" s="31"/>
      <c r="F3" s="32" t="s">
        <v>2</v>
      </c>
    </row>
    <row r="4" spans="1:6" ht="39.75" customHeight="1">
      <c r="A4" s="16" t="s">
        <v>3</v>
      </c>
      <c r="B4" s="16" t="s">
        <v>4</v>
      </c>
      <c r="C4" s="45" t="s">
        <v>5</v>
      </c>
      <c r="D4" s="17" t="s">
        <v>6</v>
      </c>
      <c r="E4" s="17" t="s">
        <v>7</v>
      </c>
      <c r="F4" s="19" t="s">
        <v>8</v>
      </c>
    </row>
    <row r="5" spans="1:6" s="12" customFormat="1" ht="18.75" customHeight="1">
      <c r="A5" s="20" t="s">
        <v>9</v>
      </c>
      <c r="B5" s="21" t="s">
        <v>10</v>
      </c>
      <c r="C5" s="46"/>
      <c r="D5" s="39">
        <f>'北仑基收'!D5+'[1]开发区基收'!D7</f>
        <v>900</v>
      </c>
      <c r="E5" s="25"/>
      <c r="F5" s="42">
        <f aca="true" t="shared" si="0" ref="F5:F10">D5-C5</f>
        <v>900</v>
      </c>
    </row>
    <row r="6" spans="1:6" s="12" customFormat="1" ht="18.75" customHeight="1">
      <c r="A6" s="20" t="s">
        <v>11</v>
      </c>
      <c r="B6" s="21" t="s">
        <v>12</v>
      </c>
      <c r="C6" s="46"/>
      <c r="D6" s="39"/>
      <c r="E6" s="25"/>
      <c r="F6" s="42"/>
    </row>
    <row r="7" spans="1:6" s="12" customFormat="1" ht="18.75" customHeight="1">
      <c r="A7" s="20" t="s">
        <v>13</v>
      </c>
      <c r="B7" s="21" t="s">
        <v>14</v>
      </c>
      <c r="C7" s="46"/>
      <c r="D7" s="39"/>
      <c r="E7" s="25"/>
      <c r="F7" s="42"/>
    </row>
    <row r="8" spans="1:6" s="12" customFormat="1" ht="18.75" customHeight="1">
      <c r="A8" s="20" t="s">
        <v>15</v>
      </c>
      <c r="B8" s="21" t="s">
        <v>16</v>
      </c>
      <c r="C8" s="46">
        <v>1422</v>
      </c>
      <c r="D8" s="39">
        <f>'北仑基收'!D8+'[1]开发区基收'!D10</f>
        <v>1600</v>
      </c>
      <c r="E8" s="25">
        <f aca="true" t="shared" si="1" ref="E8:E12">(D8-C8)/C8</f>
        <v>0.12517580872011252</v>
      </c>
      <c r="F8" s="42">
        <f t="shared" si="0"/>
        <v>178</v>
      </c>
    </row>
    <row r="9" spans="1:6" s="12" customFormat="1" ht="18.75" customHeight="1">
      <c r="A9" s="20" t="s">
        <v>17</v>
      </c>
      <c r="B9" s="21" t="s">
        <v>18</v>
      </c>
      <c r="C9" s="46"/>
      <c r="D9" s="39">
        <f>'北仑基收'!D9+'[1]开发区基收'!D11</f>
        <v>15800</v>
      </c>
      <c r="E9" s="25"/>
      <c r="F9" s="42">
        <f t="shared" si="0"/>
        <v>15800</v>
      </c>
    </row>
    <row r="10" spans="1:6" s="12" customFormat="1" ht="18.75" customHeight="1">
      <c r="A10" s="20" t="s">
        <v>19</v>
      </c>
      <c r="B10" s="21" t="s">
        <v>20</v>
      </c>
      <c r="C10" s="46">
        <v>32</v>
      </c>
      <c r="D10" s="39">
        <f>'北仑基收'!D10+'[1]开发区基收'!D12</f>
        <v>150</v>
      </c>
      <c r="E10" s="25">
        <f t="shared" si="1"/>
        <v>3.6875</v>
      </c>
      <c r="F10" s="42">
        <f t="shared" si="0"/>
        <v>118</v>
      </c>
    </row>
    <row r="11" spans="1:6" s="12" customFormat="1" ht="18.75" customHeight="1">
      <c r="A11" s="20" t="s">
        <v>21</v>
      </c>
      <c r="B11" s="21" t="s">
        <v>22</v>
      </c>
      <c r="C11" s="46"/>
      <c r="D11" s="39"/>
      <c r="E11" s="25"/>
      <c r="F11" s="42"/>
    </row>
    <row r="12" spans="1:6" s="12" customFormat="1" ht="18.75" customHeight="1">
      <c r="A12" s="20"/>
      <c r="B12" s="20" t="s">
        <v>23</v>
      </c>
      <c r="C12" s="46">
        <v>1454</v>
      </c>
      <c r="D12" s="39">
        <f>'北仑基收'!D12+'[1]开发区基收'!D14</f>
        <v>18450</v>
      </c>
      <c r="E12" s="25">
        <f t="shared" si="1"/>
        <v>11.689133425034388</v>
      </c>
      <c r="F12" s="42">
        <f aca="true" t="shared" si="2" ref="F12:F19">D12-C12</f>
        <v>16996</v>
      </c>
    </row>
    <row r="13" spans="1:6" s="12" customFormat="1" ht="18.75" customHeight="1">
      <c r="A13" s="20" t="s">
        <v>24</v>
      </c>
      <c r="B13" s="35" t="s">
        <v>25</v>
      </c>
      <c r="C13" s="46"/>
      <c r="D13" s="39"/>
      <c r="E13" s="25"/>
      <c r="F13" s="42"/>
    </row>
    <row r="14" spans="1:6" s="12" customFormat="1" ht="18.75" customHeight="1">
      <c r="A14" s="20" t="s">
        <v>26</v>
      </c>
      <c r="B14" s="21" t="s">
        <v>27</v>
      </c>
      <c r="C14" s="46">
        <v>938000</v>
      </c>
      <c r="D14" s="39">
        <f>'北仑基收'!D14+'[1]开发区基收'!D16</f>
        <v>584000</v>
      </c>
      <c r="E14" s="25">
        <f aca="true" t="shared" si="3" ref="E14:E19">(D14-C14)/C14</f>
        <v>-0.3773987206823028</v>
      </c>
      <c r="F14" s="42">
        <f t="shared" si="2"/>
        <v>-354000</v>
      </c>
    </row>
    <row r="15" spans="1:6" s="12" customFormat="1" ht="18.75" customHeight="1">
      <c r="A15" s="20"/>
      <c r="B15" s="21" t="s">
        <v>28</v>
      </c>
      <c r="C15" s="46">
        <v>936000</v>
      </c>
      <c r="D15" s="39">
        <f>'北仑基收'!D15+'[1]开发区基收'!D17</f>
        <v>552000</v>
      </c>
      <c r="E15" s="25">
        <f t="shared" si="3"/>
        <v>-0.41025641025641024</v>
      </c>
      <c r="F15" s="42">
        <f t="shared" si="2"/>
        <v>-384000</v>
      </c>
    </row>
    <row r="16" spans="1:6" s="12" customFormat="1" ht="18.75" customHeight="1">
      <c r="A16" s="20" t="s">
        <v>29</v>
      </c>
      <c r="B16" s="21" t="s">
        <v>30</v>
      </c>
      <c r="C16" s="46">
        <v>12000</v>
      </c>
      <c r="D16" s="39">
        <f>'北仑基收'!D16+'[1]开发区基收'!D18</f>
        <v>13000</v>
      </c>
      <c r="E16" s="25">
        <f t="shared" si="3"/>
        <v>0.08333333333333333</v>
      </c>
      <c r="F16" s="42">
        <f t="shared" si="2"/>
        <v>1000</v>
      </c>
    </row>
    <row r="17" spans="1:6" s="12" customFormat="1" ht="18.75" customHeight="1">
      <c r="A17" s="20" t="s">
        <v>31</v>
      </c>
      <c r="B17" s="21" t="s">
        <v>32</v>
      </c>
      <c r="C17" s="46">
        <v>70410</v>
      </c>
      <c r="D17" s="39">
        <f>'北仑基收'!D17+'[1]开发区基收'!D19</f>
        <v>76346</v>
      </c>
      <c r="E17" s="25">
        <f t="shared" si="3"/>
        <v>0.08430620650475784</v>
      </c>
      <c r="F17" s="42">
        <f t="shared" si="2"/>
        <v>5936</v>
      </c>
    </row>
    <row r="18" spans="1:6" s="12" customFormat="1" ht="18.75" customHeight="1">
      <c r="A18" s="20" t="s">
        <v>33</v>
      </c>
      <c r="B18" s="21" t="s">
        <v>34</v>
      </c>
      <c r="C18" s="46">
        <v>72000</v>
      </c>
      <c r="D18" s="39">
        <f>'北仑基收'!D18+'[1]开发区基收'!D20</f>
        <v>186000</v>
      </c>
      <c r="E18" s="25">
        <f t="shared" si="3"/>
        <v>1.5833333333333333</v>
      </c>
      <c r="F18" s="42">
        <f t="shared" si="2"/>
        <v>114000</v>
      </c>
    </row>
    <row r="19" spans="1:11" ht="18.75" customHeight="1">
      <c r="A19" s="20"/>
      <c r="B19" s="20" t="s">
        <v>35</v>
      </c>
      <c r="C19" s="46">
        <v>1093864</v>
      </c>
      <c r="D19" s="39">
        <f>'北仑基收'!D19+'[1]开发区基收'!D21</f>
        <v>877796</v>
      </c>
      <c r="E19" s="25">
        <f t="shared" si="3"/>
        <v>-0.19752729772622557</v>
      </c>
      <c r="F19" s="42">
        <f t="shared" si="2"/>
        <v>-216068</v>
      </c>
      <c r="H19" s="12"/>
      <c r="I19" s="12"/>
      <c r="J19" s="12"/>
      <c r="K19" s="12"/>
    </row>
    <row r="20" ht="18" customHeight="1"/>
  </sheetData>
  <sheetProtection/>
  <mergeCells count="1">
    <mergeCell ref="A2:F2"/>
  </mergeCells>
  <printOptions/>
  <pageMargins left="0.28" right="0.34" top="1" bottom="1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35"/>
  <sheetViews>
    <sheetView workbookViewId="0" topLeftCell="A21">
      <selection activeCell="H35" sqref="H35"/>
    </sheetView>
  </sheetViews>
  <sheetFormatPr defaultColWidth="8.75390625" defaultRowHeight="14.25"/>
  <cols>
    <col min="1" max="1" width="5.25390625" style="5" customWidth="1"/>
    <col min="2" max="2" width="46.25390625" style="5" customWidth="1"/>
    <col min="3" max="5" width="11.50390625" style="5" customWidth="1"/>
    <col min="6" max="6" width="12.625" style="5" customWidth="1"/>
    <col min="7" max="7" width="9.00390625" style="5" customWidth="1"/>
    <col min="8" max="8" width="10.375" style="5" customWidth="1"/>
    <col min="9" max="9" width="9.00390625" style="5" customWidth="1"/>
    <col min="10" max="10" width="10.375" style="5" customWidth="1"/>
    <col min="11" max="11" width="13.75390625" style="5" customWidth="1"/>
    <col min="12" max="18" width="9.00390625" style="5" bestFit="1" customWidth="1"/>
    <col min="19" max="210" width="8.75390625" style="5" customWidth="1"/>
    <col min="211" max="226" width="9.00390625" style="5" bestFit="1" customWidth="1"/>
    <col min="227" max="16384" width="8.75390625" style="2" customWidth="1"/>
  </cols>
  <sheetData>
    <row r="1" ht="14.25">
      <c r="F1" s="37" t="s">
        <v>36</v>
      </c>
    </row>
    <row r="2" spans="1:226" s="1" customFormat="1" ht="24" customHeight="1">
      <c r="A2" s="9" t="s">
        <v>37</v>
      </c>
      <c r="B2" s="9"/>
      <c r="C2" s="9"/>
      <c r="D2" s="9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</row>
    <row r="3" spans="1:11" ht="18" customHeight="1">
      <c r="A3" s="12"/>
      <c r="B3" s="12"/>
      <c r="C3" s="38" t="s">
        <v>38</v>
      </c>
      <c r="D3" s="38"/>
      <c r="E3" s="38"/>
      <c r="F3" s="38"/>
      <c r="H3" s="6"/>
      <c r="I3" s="6"/>
      <c r="J3" s="6"/>
      <c r="K3" s="6"/>
    </row>
    <row r="4" spans="1:11" ht="33.75" customHeight="1">
      <c r="A4" s="16" t="s">
        <v>3</v>
      </c>
      <c r="B4" s="16" t="s">
        <v>39</v>
      </c>
      <c r="C4" s="17" t="s">
        <v>5</v>
      </c>
      <c r="D4" s="17" t="s">
        <v>6</v>
      </c>
      <c r="E4" s="17" t="s">
        <v>7</v>
      </c>
      <c r="F4" s="19" t="s">
        <v>8</v>
      </c>
      <c r="H4" s="6"/>
      <c r="I4" s="6"/>
      <c r="J4" s="6"/>
      <c r="K4" s="6"/>
    </row>
    <row r="5" spans="1:6" s="2" customFormat="1" ht="21" customHeight="1">
      <c r="A5" s="20" t="s">
        <v>9</v>
      </c>
      <c r="B5" s="21" t="s">
        <v>40</v>
      </c>
      <c r="C5" s="39"/>
      <c r="D5" s="40"/>
      <c r="E5" s="40"/>
      <c r="F5" s="41" t="s">
        <v>41</v>
      </c>
    </row>
    <row r="6" spans="1:6" s="2" customFormat="1" ht="21" customHeight="1">
      <c r="A6" s="24"/>
      <c r="B6" s="21" t="s">
        <v>42</v>
      </c>
      <c r="C6" s="39"/>
      <c r="D6" s="40"/>
      <c r="E6" s="40"/>
      <c r="F6" s="41"/>
    </row>
    <row r="7" spans="1:11" s="3" customFormat="1" ht="18.75" customHeight="1">
      <c r="A7" s="20" t="s">
        <v>11</v>
      </c>
      <c r="B7" s="21" t="s">
        <v>43</v>
      </c>
      <c r="C7" s="39">
        <v>100</v>
      </c>
      <c r="D7" s="40">
        <f>'北仑基支'!D7+'[1]开发区基支'!D7</f>
        <v>100</v>
      </c>
      <c r="E7" s="25"/>
      <c r="F7" s="42"/>
      <c r="H7" s="2"/>
      <c r="I7" s="2"/>
      <c r="J7" s="2"/>
      <c r="K7" s="2"/>
    </row>
    <row r="8" spans="1:11" s="3" customFormat="1" ht="18.75" customHeight="1">
      <c r="A8" s="20"/>
      <c r="B8" s="21" t="s">
        <v>44</v>
      </c>
      <c r="C8" s="39">
        <v>100</v>
      </c>
      <c r="D8" s="40">
        <f>'北仑基支'!D8+'[1]开发区基支'!D8</f>
        <v>100</v>
      </c>
      <c r="E8" s="25"/>
      <c r="F8" s="42"/>
      <c r="H8" s="2"/>
      <c r="I8" s="2"/>
      <c r="J8" s="2"/>
      <c r="K8" s="2"/>
    </row>
    <row r="9" spans="1:11" s="3" customFormat="1" ht="33" customHeight="1">
      <c r="A9" s="20"/>
      <c r="B9" s="21" t="s">
        <v>45</v>
      </c>
      <c r="C9" s="39"/>
      <c r="D9" s="40"/>
      <c r="E9" s="40"/>
      <c r="F9" s="41"/>
      <c r="H9" s="2"/>
      <c r="I9" s="2"/>
      <c r="J9" s="2"/>
      <c r="K9" s="2"/>
    </row>
    <row r="10" spans="1:11" s="3" customFormat="1" ht="18.75" customHeight="1">
      <c r="A10" s="20" t="s">
        <v>13</v>
      </c>
      <c r="B10" s="21" t="s">
        <v>46</v>
      </c>
      <c r="C10" s="39">
        <v>979381</v>
      </c>
      <c r="D10" s="40">
        <f>'北仑基支'!D10+'[1]开发区基支'!D10</f>
        <v>649073</v>
      </c>
      <c r="E10" s="25">
        <f aca="true" t="shared" si="0" ref="E7:E11">(D10-C10)/C10</f>
        <v>-0.33726200528701294</v>
      </c>
      <c r="F10" s="42">
        <f aca="true" t="shared" si="1" ref="F7:F11">D10-C10</f>
        <v>-330308</v>
      </c>
      <c r="H10" s="2"/>
      <c r="I10" s="2"/>
      <c r="J10" s="2"/>
      <c r="K10" s="2"/>
    </row>
    <row r="11" spans="1:11" s="3" customFormat="1" ht="19.5" customHeight="1">
      <c r="A11" s="20"/>
      <c r="B11" s="21" t="s">
        <v>47</v>
      </c>
      <c r="C11" s="39">
        <v>979381</v>
      </c>
      <c r="D11" s="40">
        <f>'北仑基支'!D11+'[1]开发区基支'!D11</f>
        <v>649073</v>
      </c>
      <c r="E11" s="25">
        <f t="shared" si="0"/>
        <v>-0.33726200528701294</v>
      </c>
      <c r="F11" s="42">
        <f t="shared" si="1"/>
        <v>-330308</v>
      </c>
      <c r="H11" s="2"/>
      <c r="I11" s="2"/>
      <c r="J11" s="2"/>
      <c r="K11" s="2"/>
    </row>
    <row r="12" spans="1:11" s="3" customFormat="1" ht="30.75" customHeight="1">
      <c r="A12" s="20"/>
      <c r="B12" s="21" t="s">
        <v>48</v>
      </c>
      <c r="C12" s="39"/>
      <c r="D12" s="40"/>
      <c r="E12" s="40"/>
      <c r="F12" s="41"/>
      <c r="H12" s="2"/>
      <c r="I12" s="2"/>
      <c r="J12" s="2"/>
      <c r="K12" s="2"/>
    </row>
    <row r="13" spans="1:11" s="3" customFormat="1" ht="18" customHeight="1">
      <c r="A13" s="20"/>
      <c r="B13" s="21" t="s">
        <v>49</v>
      </c>
      <c r="C13" s="39"/>
      <c r="D13" s="40"/>
      <c r="E13" s="40"/>
      <c r="F13" s="41"/>
      <c r="H13" s="2"/>
      <c r="I13" s="2"/>
      <c r="J13" s="2"/>
      <c r="K13" s="2"/>
    </row>
    <row r="14" spans="1:11" s="3" customFormat="1" ht="18.75" customHeight="1">
      <c r="A14" s="20"/>
      <c r="B14" s="21" t="s">
        <v>50</v>
      </c>
      <c r="C14" s="39"/>
      <c r="D14" s="40"/>
      <c r="E14" s="40"/>
      <c r="F14" s="41"/>
      <c r="H14" s="2"/>
      <c r="I14" s="2"/>
      <c r="J14" s="2"/>
      <c r="K14" s="2"/>
    </row>
    <row r="15" spans="1:11" s="3" customFormat="1" ht="18.75" customHeight="1">
      <c r="A15" s="20" t="s">
        <v>15</v>
      </c>
      <c r="B15" s="21" t="s">
        <v>51</v>
      </c>
      <c r="C15" s="39"/>
      <c r="D15" s="40"/>
      <c r="E15" s="40"/>
      <c r="F15" s="41"/>
      <c r="H15" s="2"/>
      <c r="I15" s="2"/>
      <c r="J15" s="2"/>
      <c r="K15" s="2"/>
    </row>
    <row r="16" spans="1:11" s="3" customFormat="1" ht="32.25" customHeight="1">
      <c r="A16" s="20"/>
      <c r="B16" s="21" t="s">
        <v>52</v>
      </c>
      <c r="C16" s="39"/>
      <c r="D16" s="40"/>
      <c r="E16" s="40"/>
      <c r="F16" s="41"/>
      <c r="H16" s="2"/>
      <c r="I16" s="2"/>
      <c r="J16" s="2"/>
      <c r="K16" s="2"/>
    </row>
    <row r="17" spans="1:11" s="3" customFormat="1" ht="18.75" customHeight="1">
      <c r="A17" s="20" t="s">
        <v>17</v>
      </c>
      <c r="B17" s="21" t="s">
        <v>53</v>
      </c>
      <c r="C17" s="39">
        <v>800</v>
      </c>
      <c r="D17" s="40">
        <f>'北仑基支'!D17+'[1]开发区基支'!D17</f>
        <v>800</v>
      </c>
      <c r="E17" s="25"/>
      <c r="F17" s="42"/>
      <c r="H17" s="2"/>
      <c r="I17" s="2"/>
      <c r="J17" s="2"/>
      <c r="K17" s="2"/>
    </row>
    <row r="18" spans="1:11" s="3" customFormat="1" ht="18.75" customHeight="1">
      <c r="A18" s="20"/>
      <c r="B18" s="21" t="s">
        <v>54</v>
      </c>
      <c r="C18" s="39"/>
      <c r="D18" s="40"/>
      <c r="E18" s="40"/>
      <c r="F18" s="41"/>
      <c r="H18" s="2"/>
      <c r="I18" s="2"/>
      <c r="J18" s="2"/>
      <c r="K18" s="2"/>
    </row>
    <row r="19" spans="1:11" s="3" customFormat="1" ht="16.5" customHeight="1">
      <c r="A19" s="20"/>
      <c r="B19" s="21" t="s">
        <v>55</v>
      </c>
      <c r="C19" s="39">
        <v>800</v>
      </c>
      <c r="D19" s="40">
        <f>'北仑基支'!D19+'[1]开发区基支'!D19</f>
        <v>800</v>
      </c>
      <c r="E19" s="25"/>
      <c r="F19" s="42"/>
      <c r="H19" s="2"/>
      <c r="I19" s="2"/>
      <c r="J19" s="2"/>
      <c r="K19" s="2"/>
    </row>
    <row r="20" spans="1:11" s="3" customFormat="1" ht="18.75" customHeight="1">
      <c r="A20" s="20" t="s">
        <v>19</v>
      </c>
      <c r="B20" s="21" t="s">
        <v>56</v>
      </c>
      <c r="C20" s="39">
        <v>74663</v>
      </c>
      <c r="D20" s="40">
        <f>'北仑基支'!D20+'[1]开发区基支'!D20</f>
        <v>188663</v>
      </c>
      <c r="E20" s="25">
        <f>(D20-C20)/C20</f>
        <v>1.52686069405194</v>
      </c>
      <c r="F20" s="42">
        <f>D20-C20</f>
        <v>114000</v>
      </c>
      <c r="H20" s="2"/>
      <c r="I20" s="2"/>
      <c r="J20" s="2"/>
      <c r="K20" s="2"/>
    </row>
    <row r="21" spans="1:11" s="3" customFormat="1" ht="30" customHeight="1">
      <c r="A21" s="20"/>
      <c r="B21" s="21" t="s">
        <v>57</v>
      </c>
      <c r="C21" s="39">
        <v>72000</v>
      </c>
      <c r="D21" s="40">
        <f>'北仑基支'!D21+'[1]开发区基支'!D21</f>
        <v>186000</v>
      </c>
      <c r="E21" s="25">
        <f>(D21-C21)/C21</f>
        <v>1.5833333333333333</v>
      </c>
      <c r="F21" s="42">
        <f>D21-C21</f>
        <v>114000</v>
      </c>
      <c r="H21" s="2"/>
      <c r="I21" s="2"/>
      <c r="J21" s="2"/>
      <c r="K21" s="2"/>
    </row>
    <row r="22" spans="1:11" s="3" customFormat="1" ht="18.75" customHeight="1">
      <c r="A22" s="20"/>
      <c r="B22" s="21" t="s">
        <v>58</v>
      </c>
      <c r="C22" s="39">
        <v>32</v>
      </c>
      <c r="D22" s="40">
        <f>'北仑基支'!D22+'[1]开发区基支'!D22</f>
        <v>32</v>
      </c>
      <c r="E22" s="25"/>
      <c r="F22" s="42"/>
      <c r="H22" s="2"/>
      <c r="I22" s="2"/>
      <c r="J22" s="2"/>
      <c r="K22" s="2"/>
    </row>
    <row r="23" spans="1:11" s="3" customFormat="1" ht="18.75" customHeight="1">
      <c r="A23" s="20"/>
      <c r="B23" s="21" t="s">
        <v>59</v>
      </c>
      <c r="C23" s="39">
        <v>2631</v>
      </c>
      <c r="D23" s="40">
        <f>'北仑基支'!D23+'[1]开发区基支'!D23</f>
        <v>2631</v>
      </c>
      <c r="E23" s="25"/>
      <c r="F23" s="42"/>
      <c r="H23" s="2"/>
      <c r="I23" s="2"/>
      <c r="J23" s="2"/>
      <c r="K23" s="2"/>
    </row>
    <row r="24" spans="1:11" s="3" customFormat="1" ht="18.75" customHeight="1">
      <c r="A24" s="20" t="s">
        <v>21</v>
      </c>
      <c r="B24" s="21" t="s">
        <v>60</v>
      </c>
      <c r="C24" s="39">
        <v>22800</v>
      </c>
      <c r="D24" s="40">
        <f>'北仑基支'!D24+'[1]开发区基支'!D24</f>
        <v>23040</v>
      </c>
      <c r="E24" s="25">
        <f>(D24-C24)/C24</f>
        <v>0.010526315789473684</v>
      </c>
      <c r="F24" s="42">
        <f>D24-C24</f>
        <v>240</v>
      </c>
      <c r="H24" s="2"/>
      <c r="I24" s="2"/>
      <c r="J24" s="2"/>
      <c r="K24" s="2"/>
    </row>
    <row r="25" spans="1:11" s="3" customFormat="1" ht="18.75" customHeight="1">
      <c r="A25" s="20"/>
      <c r="B25" s="21" t="s">
        <v>61</v>
      </c>
      <c r="C25" s="39">
        <v>22800</v>
      </c>
      <c r="D25" s="40">
        <f>'北仑基支'!D25+'[1]开发区基支'!D25</f>
        <v>23040</v>
      </c>
      <c r="E25" s="25">
        <f>(D25-C25)/C25</f>
        <v>0.010526315789473684</v>
      </c>
      <c r="F25" s="42">
        <f>D25-C25</f>
        <v>240</v>
      </c>
      <c r="H25" s="2"/>
      <c r="I25" s="2"/>
      <c r="J25" s="2"/>
      <c r="K25" s="2"/>
    </row>
    <row r="26" spans="1:11" s="3" customFormat="1" ht="18.75" customHeight="1">
      <c r="A26" s="20" t="s">
        <v>24</v>
      </c>
      <c r="B26" s="21" t="s">
        <v>62</v>
      </c>
      <c r="C26" s="39">
        <v>20</v>
      </c>
      <c r="D26" s="40">
        <f>'北仑基支'!D26+'[1]开发区基支'!D26</f>
        <v>20</v>
      </c>
      <c r="E26" s="25"/>
      <c r="F26" s="42"/>
      <c r="H26" s="2"/>
      <c r="I26" s="2"/>
      <c r="J26" s="2"/>
      <c r="K26" s="2"/>
    </row>
    <row r="27" spans="1:11" s="3" customFormat="1" ht="18.75" customHeight="1">
      <c r="A27" s="20"/>
      <c r="B27" s="21" t="s">
        <v>63</v>
      </c>
      <c r="C27" s="39">
        <v>20</v>
      </c>
      <c r="D27" s="40">
        <f>'北仑基支'!D27+'[1]开发区基支'!D27</f>
        <v>20</v>
      </c>
      <c r="E27" s="25"/>
      <c r="F27" s="42"/>
      <c r="H27" s="2"/>
      <c r="I27" s="2"/>
      <c r="J27" s="2"/>
      <c r="K27" s="2"/>
    </row>
    <row r="28" spans="1:11" s="3" customFormat="1" ht="18.75" customHeight="1">
      <c r="A28" s="20"/>
      <c r="B28" s="21" t="s">
        <v>64</v>
      </c>
      <c r="C28" s="39"/>
      <c r="D28" s="40">
        <f>'北仑基支'!D30+'[1]开发区基支'!D30</f>
        <v>16100</v>
      </c>
      <c r="E28" s="40"/>
      <c r="F28" s="42">
        <f>D28-C28</f>
        <v>16100</v>
      </c>
      <c r="H28" s="2"/>
      <c r="I28" s="2"/>
      <c r="J28" s="2"/>
      <c r="K28" s="2"/>
    </row>
    <row r="29" spans="1:11" s="3" customFormat="1" ht="18.75" customHeight="1">
      <c r="A29" s="20"/>
      <c r="B29" s="20" t="s">
        <v>65</v>
      </c>
      <c r="C29" s="39">
        <v>1077764</v>
      </c>
      <c r="D29" s="40">
        <f>'北仑基支'!D31+'[1]开发区基支'!D31</f>
        <v>861696</v>
      </c>
      <c r="E29" s="25">
        <f>(D29-C29)/C29</f>
        <v>-0.20047802672941387</v>
      </c>
      <c r="F29" s="42">
        <f>D29-C29</f>
        <v>-216068</v>
      </c>
      <c r="H29" s="2"/>
      <c r="I29" s="2"/>
      <c r="J29" s="2"/>
      <c r="K29" s="2"/>
    </row>
    <row r="30" spans="1:11" s="3" customFormat="1" ht="18.75" customHeight="1">
      <c r="A30" s="20" t="s">
        <v>26</v>
      </c>
      <c r="B30" s="26" t="s">
        <v>66</v>
      </c>
      <c r="C30" s="39"/>
      <c r="D30" s="40"/>
      <c r="E30" s="40"/>
      <c r="F30" s="41"/>
      <c r="H30" s="2"/>
      <c r="I30" s="2"/>
      <c r="J30" s="2"/>
      <c r="K30" s="2"/>
    </row>
    <row r="31" spans="1:11" s="3" customFormat="1" ht="18.75" customHeight="1">
      <c r="A31" s="20" t="s">
        <v>29</v>
      </c>
      <c r="B31" s="21" t="s">
        <v>67</v>
      </c>
      <c r="C31" s="39">
        <v>16100</v>
      </c>
      <c r="D31" s="40">
        <f>'北仑基支'!D33+'[1]开发区基支'!D33</f>
        <v>16100</v>
      </c>
      <c r="E31" s="25"/>
      <c r="F31" s="42"/>
      <c r="H31" s="2"/>
      <c r="I31" s="2"/>
      <c r="J31" s="2"/>
      <c r="K31" s="2"/>
    </row>
    <row r="32" spans="1:11" s="3" customFormat="1" ht="18.75" customHeight="1">
      <c r="A32" s="20" t="s">
        <v>31</v>
      </c>
      <c r="B32" s="21" t="s">
        <v>68</v>
      </c>
      <c r="C32" s="39"/>
      <c r="D32" s="40"/>
      <c r="E32" s="40"/>
      <c r="F32" s="41"/>
      <c r="H32" s="2"/>
      <c r="I32" s="2"/>
      <c r="J32" s="2"/>
      <c r="K32" s="2"/>
    </row>
    <row r="33" spans="1:11" s="3" customFormat="1" ht="18.75" customHeight="1">
      <c r="A33" s="20" t="s">
        <v>33</v>
      </c>
      <c r="B33" s="21" t="s">
        <v>69</v>
      </c>
      <c r="C33" s="39"/>
      <c r="D33" s="40"/>
      <c r="E33" s="40"/>
      <c r="F33" s="41"/>
      <c r="H33" s="2"/>
      <c r="I33" s="2"/>
      <c r="J33" s="2"/>
      <c r="K33" s="2"/>
    </row>
    <row r="34" spans="1:11" s="3" customFormat="1" ht="18.75" customHeight="1">
      <c r="A34" s="20"/>
      <c r="B34" s="20" t="s">
        <v>70</v>
      </c>
      <c r="C34" s="39">
        <v>1093864</v>
      </c>
      <c r="D34" s="40">
        <f>'北仑基支'!D36+'[1]开发区基支'!D38</f>
        <v>877796</v>
      </c>
      <c r="E34" s="25">
        <f>(D34-C34)/C34</f>
        <v>-0.19752729772622557</v>
      </c>
      <c r="F34" s="42">
        <f>D34-C34</f>
        <v>-216068</v>
      </c>
      <c r="H34" s="2"/>
      <c r="I34" s="2"/>
      <c r="J34" s="2"/>
      <c r="K34" s="2"/>
    </row>
    <row r="35" ht="14.25">
      <c r="B35" s="6"/>
    </row>
  </sheetData>
  <sheetProtection/>
  <mergeCells count="2">
    <mergeCell ref="A2:F2"/>
    <mergeCell ref="C3:F3"/>
  </mergeCells>
  <printOptions/>
  <pageMargins left="0.55" right="0.35" top="1" bottom="0.51" header="0.5" footer="0.5"/>
  <pageSetup fitToHeight="1" fitToWidth="1"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9"/>
  <sheetViews>
    <sheetView workbookViewId="0" topLeftCell="A1">
      <selection activeCell="L14" sqref="L14"/>
    </sheetView>
  </sheetViews>
  <sheetFormatPr defaultColWidth="8.75390625" defaultRowHeight="14.25"/>
  <cols>
    <col min="1" max="1" width="5.375" style="5" customWidth="1"/>
    <col min="2" max="2" width="37.375" style="5" customWidth="1"/>
    <col min="3" max="5" width="11.625" style="28" customWidth="1"/>
    <col min="6" max="6" width="13.00390625" style="5" customWidth="1"/>
    <col min="7" max="9" width="9.00390625" style="29" bestFit="1" customWidth="1"/>
    <col min="10" max="25" width="9.00390625" style="5" bestFit="1" customWidth="1"/>
    <col min="26" max="217" width="8.75390625" style="5" customWidth="1"/>
    <col min="218" max="244" width="9.00390625" style="5" bestFit="1" customWidth="1"/>
    <col min="245" max="16384" width="8.75390625" style="2" customWidth="1"/>
  </cols>
  <sheetData>
    <row r="1" spans="1:6" ht="14.25">
      <c r="A1" s="6"/>
      <c r="B1" s="6"/>
      <c r="C1" s="30"/>
      <c r="D1" s="30"/>
      <c r="E1" s="30"/>
      <c r="F1" s="8" t="s">
        <v>71</v>
      </c>
    </row>
    <row r="2" spans="1:244" s="1" customFormat="1" ht="29.25" customHeight="1">
      <c r="A2" s="9" t="s">
        <v>72</v>
      </c>
      <c r="B2" s="9"/>
      <c r="C2" s="9"/>
      <c r="D2" s="9"/>
      <c r="E2" s="9"/>
      <c r="F2" s="9"/>
      <c r="G2" s="29"/>
      <c r="H2" s="29"/>
      <c r="I2" s="29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</row>
    <row r="3" spans="1:6" ht="24.75" customHeight="1">
      <c r="A3" s="12"/>
      <c r="B3" s="12"/>
      <c r="C3" s="31"/>
      <c r="D3" s="31"/>
      <c r="E3" s="31"/>
      <c r="F3" s="32" t="s">
        <v>2</v>
      </c>
    </row>
    <row r="4" spans="1:6" ht="36" customHeight="1">
      <c r="A4" s="16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9" t="s">
        <v>8</v>
      </c>
    </row>
    <row r="5" spans="1:9" s="3" customFormat="1" ht="18.75" customHeight="1">
      <c r="A5" s="20" t="s">
        <v>9</v>
      </c>
      <c r="B5" s="21" t="s">
        <v>10</v>
      </c>
      <c r="C5" s="33">
        <v>0</v>
      </c>
      <c r="D5" s="33">
        <v>400</v>
      </c>
      <c r="E5" s="25"/>
      <c r="F5" s="33">
        <f>D5-C5</f>
        <v>400</v>
      </c>
      <c r="G5" s="34"/>
      <c r="H5" s="34"/>
      <c r="I5" s="34"/>
    </row>
    <row r="6" spans="1:9" s="3" customFormat="1" ht="18.75" customHeight="1">
      <c r="A6" s="20" t="s">
        <v>11</v>
      </c>
      <c r="B6" s="21" t="s">
        <v>12</v>
      </c>
      <c r="C6" s="33"/>
      <c r="D6" s="33"/>
      <c r="E6" s="25"/>
      <c r="F6" s="33"/>
      <c r="G6" s="34"/>
      <c r="H6" s="34"/>
      <c r="I6" s="34"/>
    </row>
    <row r="7" spans="1:9" s="3" customFormat="1" ht="18.75" customHeight="1">
      <c r="A7" s="20" t="s">
        <v>13</v>
      </c>
      <c r="B7" s="21" t="s">
        <v>14</v>
      </c>
      <c r="C7" s="33"/>
      <c r="D7" s="33"/>
      <c r="E7" s="25"/>
      <c r="F7" s="33"/>
      <c r="G7" s="34"/>
      <c r="H7" s="34"/>
      <c r="I7" s="34"/>
    </row>
    <row r="8" spans="1:9" s="3" customFormat="1" ht="18.75" customHeight="1">
      <c r="A8" s="20" t="s">
        <v>15</v>
      </c>
      <c r="B8" s="21" t="s">
        <v>16</v>
      </c>
      <c r="C8" s="33">
        <v>1422</v>
      </c>
      <c r="D8" s="33">
        <v>1600</v>
      </c>
      <c r="E8" s="25">
        <f aca="true" t="shared" si="0" ref="E6:E19">(D8-C8)/C8</f>
        <v>0.12517580872011252</v>
      </c>
      <c r="F8" s="33">
        <f aca="true" t="shared" si="1" ref="F6:F19">D8-C8</f>
        <v>178</v>
      </c>
      <c r="G8" s="34"/>
      <c r="H8" s="34"/>
      <c r="I8" s="34"/>
    </row>
    <row r="9" spans="1:9" s="3" customFormat="1" ht="18.75" customHeight="1">
      <c r="A9" s="20" t="s">
        <v>17</v>
      </c>
      <c r="B9" s="21" t="s">
        <v>18</v>
      </c>
      <c r="C9" s="33"/>
      <c r="D9" s="33">
        <v>13500</v>
      </c>
      <c r="E9" s="25"/>
      <c r="F9" s="33">
        <f t="shared" si="1"/>
        <v>13500</v>
      </c>
      <c r="G9" s="34"/>
      <c r="H9" s="34"/>
      <c r="I9" s="34"/>
    </row>
    <row r="10" spans="1:9" s="3" customFormat="1" ht="18.75" customHeight="1">
      <c r="A10" s="20" t="s">
        <v>19</v>
      </c>
      <c r="B10" s="21" t="s">
        <v>20</v>
      </c>
      <c r="C10" s="33">
        <v>32</v>
      </c>
      <c r="D10" s="33">
        <v>150</v>
      </c>
      <c r="E10" s="25">
        <f t="shared" si="0"/>
        <v>3.6875</v>
      </c>
      <c r="F10" s="33">
        <f t="shared" si="1"/>
        <v>118</v>
      </c>
      <c r="G10" s="34"/>
      <c r="H10" s="34"/>
      <c r="I10" s="34"/>
    </row>
    <row r="11" spans="1:9" s="3" customFormat="1" ht="18.75" customHeight="1">
      <c r="A11" s="20" t="s">
        <v>21</v>
      </c>
      <c r="B11" s="21" t="s">
        <v>22</v>
      </c>
      <c r="C11" s="33"/>
      <c r="D11" s="33"/>
      <c r="E11" s="25"/>
      <c r="F11" s="33"/>
      <c r="G11" s="34"/>
      <c r="H11" s="34"/>
      <c r="I11" s="34"/>
    </row>
    <row r="12" spans="1:9" s="3" customFormat="1" ht="18.75" customHeight="1">
      <c r="A12" s="20"/>
      <c r="B12" s="20" t="s">
        <v>23</v>
      </c>
      <c r="C12" s="33">
        <v>1454</v>
      </c>
      <c r="D12" s="33">
        <f>D5+D6+D7+D8+D9+D10+D11</f>
        <v>15650</v>
      </c>
      <c r="E12" s="25">
        <f t="shared" si="0"/>
        <v>9.763411279229711</v>
      </c>
      <c r="F12" s="33">
        <f t="shared" si="1"/>
        <v>14196</v>
      </c>
      <c r="G12" s="34"/>
      <c r="H12" s="34"/>
      <c r="I12" s="34"/>
    </row>
    <row r="13" spans="1:9" s="3" customFormat="1" ht="18" customHeight="1">
      <c r="A13" s="20" t="s">
        <v>24</v>
      </c>
      <c r="B13" s="35" t="s">
        <v>25</v>
      </c>
      <c r="C13" s="33"/>
      <c r="D13" s="33"/>
      <c r="E13" s="25"/>
      <c r="F13" s="33"/>
      <c r="G13" s="34"/>
      <c r="H13" s="34"/>
      <c r="I13" s="34"/>
    </row>
    <row r="14" spans="1:9" s="3" customFormat="1" ht="18" customHeight="1">
      <c r="A14" s="20" t="s">
        <v>26</v>
      </c>
      <c r="B14" s="21" t="s">
        <v>27</v>
      </c>
      <c r="C14" s="33">
        <v>908000</v>
      </c>
      <c r="D14" s="33">
        <v>531000</v>
      </c>
      <c r="E14" s="25">
        <f t="shared" si="0"/>
        <v>-0.41519823788546256</v>
      </c>
      <c r="F14" s="33">
        <f t="shared" si="1"/>
        <v>-377000</v>
      </c>
      <c r="G14" s="34"/>
      <c r="H14" s="34"/>
      <c r="I14" s="34"/>
    </row>
    <row r="15" spans="1:9" s="3" customFormat="1" ht="18" customHeight="1">
      <c r="A15" s="20"/>
      <c r="B15" s="21" t="s">
        <v>28</v>
      </c>
      <c r="C15" s="33">
        <v>906000</v>
      </c>
      <c r="D15" s="33">
        <v>500000</v>
      </c>
      <c r="E15" s="25">
        <f t="shared" si="0"/>
        <v>-0.4481236203090508</v>
      </c>
      <c r="F15" s="33">
        <f t="shared" si="1"/>
        <v>-406000</v>
      </c>
      <c r="G15" s="36"/>
      <c r="H15" s="34"/>
      <c r="I15" s="34"/>
    </row>
    <row r="16" spans="1:9" s="3" customFormat="1" ht="18" customHeight="1">
      <c r="A16" s="20" t="s">
        <v>29</v>
      </c>
      <c r="B16" s="21" t="s">
        <v>30</v>
      </c>
      <c r="C16" s="33">
        <v>11000</v>
      </c>
      <c r="D16" s="33">
        <v>12000</v>
      </c>
      <c r="E16" s="25">
        <f t="shared" si="0"/>
        <v>0.09090909090909091</v>
      </c>
      <c r="F16" s="33">
        <f t="shared" si="1"/>
        <v>1000</v>
      </c>
      <c r="G16" s="34"/>
      <c r="H16" s="34"/>
      <c r="I16" s="34"/>
    </row>
    <row r="17" spans="1:9" s="3" customFormat="1" ht="18" customHeight="1">
      <c r="A17" s="20" t="s">
        <v>31</v>
      </c>
      <c r="B17" s="21" t="s">
        <v>32</v>
      </c>
      <c r="C17" s="33">
        <v>32977</v>
      </c>
      <c r="D17" s="33">
        <v>38913</v>
      </c>
      <c r="E17" s="25">
        <f t="shared" si="0"/>
        <v>0.18000424538314583</v>
      </c>
      <c r="F17" s="33">
        <f t="shared" si="1"/>
        <v>5936</v>
      </c>
      <c r="G17" s="34"/>
      <c r="H17" s="34"/>
      <c r="I17" s="34"/>
    </row>
    <row r="18" spans="1:6" ht="18" customHeight="1">
      <c r="A18" s="20" t="s">
        <v>33</v>
      </c>
      <c r="B18" s="21" t="s">
        <v>34</v>
      </c>
      <c r="C18" s="33">
        <v>72000</v>
      </c>
      <c r="D18" s="33">
        <v>186000</v>
      </c>
      <c r="E18" s="25">
        <f t="shared" si="0"/>
        <v>1.5833333333333333</v>
      </c>
      <c r="F18" s="33">
        <f t="shared" si="1"/>
        <v>114000</v>
      </c>
    </row>
    <row r="19" spans="1:6" ht="18" customHeight="1">
      <c r="A19" s="20"/>
      <c r="B19" s="20" t="s">
        <v>35</v>
      </c>
      <c r="C19" s="33">
        <v>1025431</v>
      </c>
      <c r="D19" s="33">
        <f>D12+D14+D16+D17+D18+D13</f>
        <v>783563</v>
      </c>
      <c r="E19" s="25">
        <f t="shared" si="0"/>
        <v>-0.23586960019738043</v>
      </c>
      <c r="F19" s="33">
        <f t="shared" si="1"/>
        <v>-241868</v>
      </c>
    </row>
  </sheetData>
  <sheetProtection/>
  <mergeCells count="1">
    <mergeCell ref="A2:F2"/>
  </mergeCells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"/>
  <sheetViews>
    <sheetView workbookViewId="0" topLeftCell="A21">
      <selection activeCell="I42" sqref="I42"/>
    </sheetView>
  </sheetViews>
  <sheetFormatPr defaultColWidth="8.75390625" defaultRowHeight="14.25"/>
  <cols>
    <col min="1" max="1" width="4.75390625" style="5" customWidth="1"/>
    <col min="2" max="2" width="45.125" style="5" customWidth="1"/>
    <col min="3" max="4" width="11.375" style="6" customWidth="1"/>
    <col min="5" max="5" width="11.375" style="7" customWidth="1"/>
    <col min="6" max="6" width="11.875" style="5" customWidth="1"/>
    <col min="7" max="7" width="18.625" style="5" customWidth="1"/>
    <col min="8" max="8" width="11.50390625" style="5" customWidth="1"/>
    <col min="9" max="9" width="9.375" style="5" bestFit="1" customWidth="1"/>
    <col min="10" max="22" width="9.00390625" style="5" bestFit="1" customWidth="1"/>
    <col min="23" max="214" width="8.75390625" style="5" customWidth="1"/>
    <col min="215" max="238" width="9.00390625" style="5" bestFit="1" customWidth="1"/>
    <col min="239" max="16384" width="8.75390625" style="2" customWidth="1"/>
  </cols>
  <sheetData>
    <row r="1" spans="1:6" ht="14.25">
      <c r="A1" s="6"/>
      <c r="B1" s="6"/>
      <c r="F1" s="8" t="s">
        <v>73</v>
      </c>
    </row>
    <row r="2" spans="1:238" s="1" customFormat="1" ht="24" customHeight="1">
      <c r="A2" s="9" t="s">
        <v>74</v>
      </c>
      <c r="B2" s="9"/>
      <c r="C2" s="9"/>
      <c r="D2" s="9"/>
      <c r="E2" s="10"/>
      <c r="F2" s="9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</row>
    <row r="3" spans="1:238" s="2" customFormat="1" ht="18" customHeight="1">
      <c r="A3" s="12"/>
      <c r="B3" s="12"/>
      <c r="C3" s="13"/>
      <c r="D3" s="13"/>
      <c r="E3" s="14"/>
      <c r="F3" s="15" t="s">
        <v>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</row>
    <row r="4" spans="1:238" s="2" customFormat="1" ht="46.5" customHeight="1">
      <c r="A4" s="16" t="s">
        <v>3</v>
      </c>
      <c r="B4" s="16" t="s">
        <v>39</v>
      </c>
      <c r="C4" s="17" t="s">
        <v>5</v>
      </c>
      <c r="D4" s="16" t="s">
        <v>6</v>
      </c>
      <c r="E4" s="18" t="s">
        <v>7</v>
      </c>
      <c r="F4" s="19" t="s">
        <v>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</row>
    <row r="5" spans="1:238" s="2" customFormat="1" ht="16.5" customHeight="1">
      <c r="A5" s="20" t="s">
        <v>9</v>
      </c>
      <c r="B5" s="21" t="s">
        <v>40</v>
      </c>
      <c r="C5" s="22"/>
      <c r="D5" s="22"/>
      <c r="E5" s="23"/>
      <c r="F5" s="22" t="s">
        <v>41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</row>
    <row r="6" spans="1:238" s="2" customFormat="1" ht="16.5" customHeight="1">
      <c r="A6" s="24"/>
      <c r="B6" s="21" t="s">
        <v>42</v>
      </c>
      <c r="C6" s="22"/>
      <c r="D6" s="22"/>
      <c r="E6" s="25"/>
      <c r="F6" s="2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</row>
    <row r="7" spans="1:10" s="3" customFormat="1" ht="18.75" customHeight="1">
      <c r="A7" s="20" t="s">
        <v>11</v>
      </c>
      <c r="B7" s="21" t="s">
        <v>43</v>
      </c>
      <c r="C7" s="22">
        <v>100</v>
      </c>
      <c r="D7" s="22">
        <v>100</v>
      </c>
      <c r="E7" s="25"/>
      <c r="F7" s="22"/>
      <c r="G7" s="2"/>
      <c r="H7" s="2"/>
      <c r="I7" s="2"/>
      <c r="J7" s="2"/>
    </row>
    <row r="8" spans="1:10" s="3" customFormat="1" ht="21" customHeight="1">
      <c r="A8" s="20"/>
      <c r="B8" s="21" t="s">
        <v>44</v>
      </c>
      <c r="C8" s="22">
        <v>100</v>
      </c>
      <c r="D8" s="22">
        <v>100</v>
      </c>
      <c r="E8" s="25"/>
      <c r="F8" s="22"/>
      <c r="G8" s="2"/>
      <c r="H8" s="2"/>
      <c r="I8" s="2"/>
      <c r="J8" s="2"/>
    </row>
    <row r="9" spans="1:8" s="3" customFormat="1" ht="30" customHeight="1">
      <c r="A9" s="20"/>
      <c r="B9" s="21" t="s">
        <v>45</v>
      </c>
      <c r="C9" s="22"/>
      <c r="D9" s="22"/>
      <c r="E9" s="25"/>
      <c r="F9" s="22"/>
      <c r="H9" s="2"/>
    </row>
    <row r="10" spans="1:8" s="3" customFormat="1" ht="18.75" customHeight="1">
      <c r="A10" s="20" t="s">
        <v>13</v>
      </c>
      <c r="B10" s="21" t="s">
        <v>46</v>
      </c>
      <c r="C10" s="22">
        <v>913268</v>
      </c>
      <c r="D10" s="22">
        <v>557160</v>
      </c>
      <c r="E10" s="25">
        <f>(D10-C10)/C10</f>
        <v>-0.3899271626729503</v>
      </c>
      <c r="F10" s="22">
        <f>D10-C10</f>
        <v>-356108</v>
      </c>
      <c r="H10" s="2"/>
    </row>
    <row r="11" spans="1:8" s="3" customFormat="1" ht="19.5" customHeight="1">
      <c r="A11" s="20"/>
      <c r="B11" s="21" t="s">
        <v>47</v>
      </c>
      <c r="C11" s="22">
        <v>913268</v>
      </c>
      <c r="D11" s="22">
        <v>557160</v>
      </c>
      <c r="E11" s="25">
        <f>(D11-C11)/C11</f>
        <v>-0.3899271626729503</v>
      </c>
      <c r="F11" s="22">
        <f>D11-C11</f>
        <v>-356108</v>
      </c>
      <c r="H11" s="2"/>
    </row>
    <row r="12" spans="1:8" s="3" customFormat="1" ht="30" customHeight="1">
      <c r="A12" s="20"/>
      <c r="B12" s="21" t="s">
        <v>48</v>
      </c>
      <c r="C12" s="22"/>
      <c r="D12" s="22"/>
      <c r="E12" s="25"/>
      <c r="F12" s="22"/>
      <c r="H12" s="2"/>
    </row>
    <row r="13" spans="1:8" s="3" customFormat="1" ht="18.75" customHeight="1">
      <c r="A13" s="20"/>
      <c r="B13" s="21" t="s">
        <v>49</v>
      </c>
      <c r="C13" s="22"/>
      <c r="D13" s="22"/>
      <c r="E13" s="25"/>
      <c r="F13" s="22"/>
      <c r="H13" s="2"/>
    </row>
    <row r="14" spans="1:8" s="3" customFormat="1" ht="18.75" customHeight="1">
      <c r="A14" s="20"/>
      <c r="B14" s="21" t="s">
        <v>50</v>
      </c>
      <c r="C14" s="22"/>
      <c r="D14" s="22"/>
      <c r="E14" s="25"/>
      <c r="F14" s="22"/>
      <c r="H14" s="2"/>
    </row>
    <row r="15" spans="1:8" s="3" customFormat="1" ht="18.75" customHeight="1">
      <c r="A15" s="20" t="s">
        <v>15</v>
      </c>
      <c r="B15" s="21" t="s">
        <v>51</v>
      </c>
      <c r="C15" s="22"/>
      <c r="D15" s="22"/>
      <c r="E15" s="25"/>
      <c r="F15" s="22"/>
      <c r="H15" s="2"/>
    </row>
    <row r="16" spans="1:8" s="3" customFormat="1" ht="30" customHeight="1">
      <c r="A16" s="20"/>
      <c r="B16" s="21" t="s">
        <v>52</v>
      </c>
      <c r="C16" s="22"/>
      <c r="D16" s="22"/>
      <c r="E16" s="25"/>
      <c r="F16" s="22"/>
      <c r="H16" s="2"/>
    </row>
    <row r="17" spans="1:8" s="3" customFormat="1" ht="18.75" customHeight="1">
      <c r="A17" s="20" t="s">
        <v>17</v>
      </c>
      <c r="B17" s="21" t="s">
        <v>53</v>
      </c>
      <c r="C17" s="22">
        <v>800</v>
      </c>
      <c r="D17" s="22">
        <v>800</v>
      </c>
      <c r="E17" s="25"/>
      <c r="F17" s="22"/>
      <c r="H17" s="2"/>
    </row>
    <row r="18" spans="1:8" s="3" customFormat="1" ht="18.75" customHeight="1">
      <c r="A18" s="20"/>
      <c r="B18" s="21" t="s">
        <v>54</v>
      </c>
      <c r="C18" s="22"/>
      <c r="D18" s="22"/>
      <c r="E18" s="25"/>
      <c r="F18" s="22"/>
      <c r="H18" s="2"/>
    </row>
    <row r="19" spans="1:8" s="3" customFormat="1" ht="18" customHeight="1">
      <c r="A19" s="20"/>
      <c r="B19" s="21" t="s">
        <v>55</v>
      </c>
      <c r="C19" s="22">
        <v>800</v>
      </c>
      <c r="D19" s="22">
        <v>800</v>
      </c>
      <c r="E19" s="25"/>
      <c r="F19" s="22"/>
      <c r="H19" s="2"/>
    </row>
    <row r="20" spans="1:8" s="3" customFormat="1" ht="18.75" customHeight="1">
      <c r="A20" s="20" t="s">
        <v>19</v>
      </c>
      <c r="B20" s="21" t="s">
        <v>56</v>
      </c>
      <c r="C20" s="22">
        <v>74653</v>
      </c>
      <c r="D20" s="22">
        <f>D21+D22+D23</f>
        <v>188653</v>
      </c>
      <c r="E20" s="25">
        <f>(D20-C20)/C20</f>
        <v>1.52706522175934</v>
      </c>
      <c r="F20" s="22">
        <f>D20-C20</f>
        <v>114000</v>
      </c>
      <c r="H20" s="2"/>
    </row>
    <row r="21" spans="1:8" s="3" customFormat="1" ht="28.5" customHeight="1">
      <c r="A21" s="20"/>
      <c r="B21" s="21" t="s">
        <v>57</v>
      </c>
      <c r="C21" s="22">
        <v>72000</v>
      </c>
      <c r="D21" s="22">
        <v>186000</v>
      </c>
      <c r="E21" s="25">
        <f>(D21-C21)/C21</f>
        <v>1.5833333333333333</v>
      </c>
      <c r="F21" s="22">
        <f>D21-C21</f>
        <v>114000</v>
      </c>
      <c r="H21" s="2"/>
    </row>
    <row r="22" spans="1:8" s="3" customFormat="1" ht="18.75" customHeight="1">
      <c r="A22" s="20"/>
      <c r="B22" s="21" t="s">
        <v>58</v>
      </c>
      <c r="C22" s="22">
        <v>32</v>
      </c>
      <c r="D22" s="22">
        <v>32</v>
      </c>
      <c r="E22" s="25"/>
      <c r="F22" s="22"/>
      <c r="H22" s="2"/>
    </row>
    <row r="23" spans="1:8" s="3" customFormat="1" ht="18.75" customHeight="1">
      <c r="A23" s="20"/>
      <c r="B23" s="21" t="s">
        <v>59</v>
      </c>
      <c r="C23" s="22">
        <v>2621</v>
      </c>
      <c r="D23" s="22">
        <v>2621</v>
      </c>
      <c r="E23" s="25"/>
      <c r="F23" s="22"/>
      <c r="H23" s="2"/>
    </row>
    <row r="24" spans="1:8" s="3" customFormat="1" ht="18.75" customHeight="1">
      <c r="A24" s="20" t="s">
        <v>21</v>
      </c>
      <c r="B24" s="21" t="s">
        <v>60</v>
      </c>
      <c r="C24" s="22">
        <v>20500</v>
      </c>
      <c r="D24" s="22">
        <v>20740</v>
      </c>
      <c r="E24" s="25">
        <f>(D24-C24)/C24</f>
        <v>0.011707317073170732</v>
      </c>
      <c r="F24" s="22">
        <f>D24-C24</f>
        <v>240</v>
      </c>
      <c r="H24" s="2"/>
    </row>
    <row r="25" spans="1:8" s="3" customFormat="1" ht="18.75" customHeight="1">
      <c r="A25" s="20"/>
      <c r="B25" s="21" t="s">
        <v>61</v>
      </c>
      <c r="C25" s="22">
        <v>20500</v>
      </c>
      <c r="D25" s="22">
        <v>20740</v>
      </c>
      <c r="E25" s="25">
        <f>(D25-C25)/C25</f>
        <v>0.011707317073170732</v>
      </c>
      <c r="F25" s="22">
        <f>D25-C25</f>
        <v>240</v>
      </c>
      <c r="H25" s="2"/>
    </row>
    <row r="26" spans="1:8" s="3" customFormat="1" ht="18.75" customHeight="1">
      <c r="A26" s="20" t="s">
        <v>24</v>
      </c>
      <c r="B26" s="21" t="s">
        <v>62</v>
      </c>
      <c r="C26" s="22">
        <v>10</v>
      </c>
      <c r="D26" s="22">
        <v>10</v>
      </c>
      <c r="E26" s="25"/>
      <c r="F26" s="22"/>
      <c r="H26" s="2"/>
    </row>
    <row r="27" spans="1:8" s="3" customFormat="1" ht="18.75" customHeight="1">
      <c r="A27" s="20"/>
      <c r="B27" s="21" t="s">
        <v>63</v>
      </c>
      <c r="C27" s="22">
        <v>10</v>
      </c>
      <c r="D27" s="22">
        <v>10</v>
      </c>
      <c r="E27" s="25"/>
      <c r="F27" s="22"/>
      <c r="H27" s="2"/>
    </row>
    <row r="28" spans="1:8" s="3" customFormat="1" ht="18.75" customHeight="1" hidden="1">
      <c r="A28" s="20" t="s">
        <v>24</v>
      </c>
      <c r="B28" s="21" t="s">
        <v>75</v>
      </c>
      <c r="C28" s="22"/>
      <c r="D28" s="22">
        <f>D5+D7+D10+D15+D17+D20+D24+D26</f>
        <v>767463</v>
      </c>
      <c r="E28" s="25" t="e">
        <f>(D28-C28)/C28</f>
        <v>#DIV/0!</v>
      </c>
      <c r="F28" s="22">
        <f>D28-C28</f>
        <v>767463</v>
      </c>
      <c r="H28" s="2"/>
    </row>
    <row r="29" spans="1:8" s="3" customFormat="1" ht="18.75" customHeight="1" hidden="1">
      <c r="A29" s="20"/>
      <c r="B29" s="21" t="s">
        <v>76</v>
      </c>
      <c r="C29" s="22"/>
      <c r="D29" s="22"/>
      <c r="E29" s="25" t="e">
        <f>(D29-C29)/C29</f>
        <v>#DIV/0!</v>
      </c>
      <c r="F29" s="22">
        <f>D29-C29</f>
        <v>0</v>
      </c>
      <c r="H29" s="2"/>
    </row>
    <row r="30" spans="1:8" s="3" customFormat="1" ht="18.75" customHeight="1" hidden="1">
      <c r="A30" s="20"/>
      <c r="B30" s="21" t="s">
        <v>64</v>
      </c>
      <c r="C30" s="22"/>
      <c r="D30" s="22">
        <v>16100</v>
      </c>
      <c r="E30" s="25" t="e">
        <f>(D30-C30)/C30</f>
        <v>#DIV/0!</v>
      </c>
      <c r="F30" s="22">
        <f>D30-C30</f>
        <v>16100</v>
      </c>
      <c r="H30" s="2"/>
    </row>
    <row r="31" spans="1:8" s="3" customFormat="1" ht="18.75" customHeight="1">
      <c r="A31" s="20"/>
      <c r="B31" s="20" t="s">
        <v>65</v>
      </c>
      <c r="C31" s="22">
        <v>1009331</v>
      </c>
      <c r="D31" s="22">
        <f>D7+D10+D17+D20+D24+D26</f>
        <v>767463</v>
      </c>
      <c r="E31" s="25">
        <f>(D31-C31)/C31</f>
        <v>-0.23963199386524342</v>
      </c>
      <c r="F31" s="22">
        <f>D31-C31</f>
        <v>-241868</v>
      </c>
      <c r="H31" s="2"/>
    </row>
    <row r="32" spans="1:8" s="3" customFormat="1" ht="18.75" customHeight="1">
      <c r="A32" s="20" t="s">
        <v>26</v>
      </c>
      <c r="B32" s="26" t="s">
        <v>66</v>
      </c>
      <c r="C32" s="22"/>
      <c r="D32" s="22"/>
      <c r="E32" s="25"/>
      <c r="F32" s="22"/>
      <c r="H32" s="2"/>
    </row>
    <row r="33" spans="1:8" s="3" customFormat="1" ht="18.75" customHeight="1">
      <c r="A33" s="20" t="s">
        <v>29</v>
      </c>
      <c r="B33" s="21" t="s">
        <v>67</v>
      </c>
      <c r="C33" s="22">
        <v>16100</v>
      </c>
      <c r="D33" s="22">
        <v>16100</v>
      </c>
      <c r="E33" s="25"/>
      <c r="F33" s="22"/>
      <c r="H33" s="2"/>
    </row>
    <row r="34" spans="1:8" s="3" customFormat="1" ht="18.75" customHeight="1">
      <c r="A34" s="20" t="s">
        <v>31</v>
      </c>
      <c r="B34" s="21" t="s">
        <v>68</v>
      </c>
      <c r="C34" s="22"/>
      <c r="D34" s="22"/>
      <c r="E34" s="25"/>
      <c r="F34" s="22"/>
      <c r="H34" s="2"/>
    </row>
    <row r="35" spans="1:8" s="3" customFormat="1" ht="18.75" customHeight="1">
      <c r="A35" s="20" t="s">
        <v>33</v>
      </c>
      <c r="B35" s="21" t="s">
        <v>69</v>
      </c>
      <c r="C35" s="22"/>
      <c r="D35" s="22"/>
      <c r="E35" s="25"/>
      <c r="F35" s="22"/>
      <c r="H35" s="2"/>
    </row>
    <row r="36" spans="1:246" s="4" customFormat="1" ht="21" customHeight="1">
      <c r="A36" s="20"/>
      <c r="B36" s="20" t="s">
        <v>70</v>
      </c>
      <c r="C36" s="22">
        <v>1025431</v>
      </c>
      <c r="D36" s="22">
        <f>D31+D33</f>
        <v>783563</v>
      </c>
      <c r="E36" s="25">
        <f>(D36-C36)/C36</f>
        <v>-0.23586960019738043</v>
      </c>
      <c r="F36" s="22">
        <f>D36-C36</f>
        <v>-241868</v>
      </c>
      <c r="H36" s="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</row>
  </sheetData>
  <sheetProtection/>
  <mergeCells count="1">
    <mergeCell ref="A2:F2"/>
  </mergeCells>
  <printOptions/>
  <pageMargins left="0.37" right="0.2" top="1" bottom="1" header="0.57" footer="0.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hszx-ls</dc:creator>
  <cp:keywords/>
  <dc:description/>
  <cp:lastModifiedBy>r***g</cp:lastModifiedBy>
  <cp:lastPrinted>2018-01-10T17:12:59Z</cp:lastPrinted>
  <dcterms:created xsi:type="dcterms:W3CDTF">2017-12-05T18:39:59Z</dcterms:created>
  <dcterms:modified xsi:type="dcterms:W3CDTF">2022-11-30T01:48:08Z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24382A3BE70A47E7AC973A2E72B19C53</vt:lpwstr>
  </property>
</Properties>
</file>