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791" activeTab="1"/>
  </bookViews>
  <sheets>
    <sheet name="2019全区收" sheetId="1" r:id="rId1"/>
    <sheet name="2019全区支" sheetId="2" r:id="rId2"/>
    <sheet name="2020全区收" sheetId="3" r:id="rId3"/>
    <sheet name="2020全区支" sheetId="4" r:id="rId4"/>
    <sheet name="2019北仑收" sheetId="5" r:id="rId5"/>
    <sheet name="2019北仑支" sheetId="6" r:id="rId6"/>
    <sheet name="2020北仑收" sheetId="7" r:id="rId7"/>
    <sheet name="2020北仑支" sheetId="8" r:id="rId8"/>
  </sheets>
  <externalReferences>
    <externalReference r:id="rId11"/>
    <externalReference r:id="rId12"/>
  </externalReferences>
  <definedNames>
    <definedName name="_xlnm.Print_Area" localSheetId="0">'2019全区收'!$A$1:$E$32</definedName>
    <definedName name="_xlnm.Print_Area" localSheetId="1">'2019全区支'!$A$1:$E$27</definedName>
    <definedName name="_xlnm.Print_Area" localSheetId="2">'2020全区收'!$A$1:$E$32</definedName>
    <definedName name="_xlnm.Print_Area" localSheetId="3">'2020全区支'!$A$1:$E$27</definedName>
    <definedName name="_xlnm.Print_Area" localSheetId="4">'2019北仑收'!$A$1:$E$32</definedName>
    <definedName name="_xlnm.Print_Area" localSheetId="5">'2019北仑支'!$A$1:$E$27</definedName>
    <definedName name="_xlnm.Print_Area" localSheetId="6">'2020北仑收'!$A$1:$E$32</definedName>
    <definedName name="_xlnm.Print_Area" localSheetId="7">'2020北仑支'!$A$1:$E$27</definedName>
  </definedNames>
  <calcPr fullCalcOnLoad="1"/>
</workbook>
</file>

<file path=xl/sharedStrings.xml><?xml version="1.0" encoding="utf-8"?>
<sst xmlns="http://schemas.openxmlformats.org/spreadsheetml/2006/main" count="343" uniqueCount="98">
  <si>
    <t>表25</t>
  </si>
  <si>
    <t>2019年北仑全区国有资本经营预算收入执行情况表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</si>
  <si>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单位：万元</t>
    </r>
  </si>
  <si>
    <t>序号</t>
  </si>
  <si>
    <t>项   目</t>
  </si>
  <si>
    <t>2019年预算数</t>
  </si>
  <si>
    <t>2019年执行数</t>
  </si>
  <si>
    <t>为预算数%</t>
  </si>
  <si>
    <t>18决算</t>
  </si>
  <si>
    <t>一</t>
  </si>
  <si>
    <t>本级收入</t>
  </si>
  <si>
    <t>（一）</t>
  </si>
  <si>
    <t>利润收入</t>
  </si>
  <si>
    <t>电力企业利润收入</t>
  </si>
  <si>
    <t>钢铁企业利润收入</t>
  </si>
  <si>
    <t>运输企业利润收入</t>
  </si>
  <si>
    <t>机械企业利润收入</t>
  </si>
  <si>
    <t>投资服务企业利润收入</t>
  </si>
  <si>
    <t>贸易企业利润收入</t>
  </si>
  <si>
    <t>建筑施工企业利润收入</t>
  </si>
  <si>
    <t>教育文化广播企业利润收入</t>
  </si>
  <si>
    <t>金融企业利润收入</t>
  </si>
  <si>
    <t>其他国有资本经营预算企业利润收入</t>
  </si>
  <si>
    <t>（二）</t>
  </si>
  <si>
    <t>股利、股息收入</t>
  </si>
  <si>
    <t>国有控股公司股利、股息收入</t>
  </si>
  <si>
    <t>国有参股公司股利、股息收入</t>
  </si>
  <si>
    <t>其他国有资本经营预算企业股利、股息收入</t>
  </si>
  <si>
    <t>（三）</t>
  </si>
  <si>
    <t>产权转让收入</t>
  </si>
  <si>
    <t>其他国有股减持收入</t>
  </si>
  <si>
    <t>国有股权、股份转让收入</t>
  </si>
  <si>
    <t>国有独资企业产权转让收入</t>
  </si>
  <si>
    <t>其他国有资本经营预算企业产权转让收入</t>
  </si>
  <si>
    <t>（四）</t>
  </si>
  <si>
    <t>清算收入</t>
  </si>
  <si>
    <t>国有股权、股份清算收入</t>
  </si>
  <si>
    <t>国有独资企业清算收入</t>
  </si>
  <si>
    <t>其他国有资本经营预算企业清算收入</t>
  </si>
  <si>
    <t>（五）</t>
  </si>
  <si>
    <t>其他国有资本经营预算收入</t>
  </si>
  <si>
    <t>二</t>
  </si>
  <si>
    <t>上年结余</t>
  </si>
  <si>
    <t>合   计</t>
  </si>
  <si>
    <t>表26</t>
  </si>
  <si>
    <t xml:space="preserve">   2019年北仑全区国有资本经营预算支出执行情况表</t>
  </si>
  <si>
    <r>
      <t xml:space="preserve"> </t>
    </r>
    <r>
      <rPr>
        <sz val="12"/>
        <rFont val="宋体"/>
        <family val="0"/>
      </rPr>
      <t xml:space="preserve">           </t>
    </r>
    <r>
      <rPr>
        <sz val="12"/>
        <rFont val="宋体"/>
        <family val="0"/>
      </rPr>
      <t>单位：万元</t>
    </r>
  </si>
  <si>
    <t>本级支出</t>
  </si>
  <si>
    <t>解决历史遗留问题及改革成本支出</t>
  </si>
  <si>
    <t>国有企业办职教幼教补助支出</t>
  </si>
  <si>
    <t>国有企业退休人员社会化管理补助支出</t>
  </si>
  <si>
    <t>国有企业改革成本支出</t>
  </si>
  <si>
    <t>其他解决历史遗留问题及改革成本支出</t>
  </si>
  <si>
    <t>国有企业资本金注入</t>
  </si>
  <si>
    <t>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</si>
  <si>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</si>
  <si>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</si>
  <si>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</si>
  <si>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</si>
  <si>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保障国家经济安全支出</t>
  </si>
  <si>
    <t>对外投资合作支出</t>
  </si>
  <si>
    <t>其他国有企业资本金注入</t>
  </si>
  <si>
    <t>国有企业政策性补贴</t>
  </si>
  <si>
    <t>金融国有资本经营预算支出</t>
  </si>
  <si>
    <t>资本性支出</t>
  </si>
  <si>
    <t>其他国有资本经营预算支出</t>
  </si>
  <si>
    <t>调出资金</t>
  </si>
  <si>
    <t>三</t>
  </si>
  <si>
    <t>结转下年</t>
  </si>
  <si>
    <t>结转还是调出？</t>
  </si>
  <si>
    <t>支出合计</t>
  </si>
  <si>
    <t>表27</t>
  </si>
  <si>
    <t>2020年北仑全区国有资本经营预算收入表</t>
  </si>
  <si>
    <t>单位：万元</t>
  </si>
  <si>
    <t>2020年预算数</t>
  </si>
  <si>
    <t>比上年增长%</t>
  </si>
  <si>
    <t>表28</t>
  </si>
  <si>
    <t>2020年北仑全区国有资本经营预算支出表</t>
  </si>
  <si>
    <t>2019年可比口径执行数（注）</t>
  </si>
  <si>
    <t>全区</t>
  </si>
  <si>
    <t>宁波北仑广电网络有限公司</t>
  </si>
  <si>
    <t>融媒体？雪亮工程？（广电中心）</t>
  </si>
  <si>
    <t>河海建设投资公司</t>
  </si>
  <si>
    <t>偿债？</t>
  </si>
  <si>
    <t>合计</t>
  </si>
  <si>
    <t>表29</t>
  </si>
  <si>
    <t>2019年北仑区区级国有资本经营预算收入执行情况表</t>
  </si>
  <si>
    <t>18年决算时187已调出至一般公共预算</t>
  </si>
  <si>
    <t>表30</t>
  </si>
  <si>
    <t xml:space="preserve">   2019年北仑区区级国有资本经营预算支出执行情况表</t>
  </si>
  <si>
    <t>收入</t>
  </si>
  <si>
    <t>结转</t>
  </si>
  <si>
    <t>表31</t>
  </si>
  <si>
    <t>2020年北仑区区级国有资本经营预算收入表</t>
  </si>
  <si>
    <t>项目</t>
  </si>
  <si>
    <t>表32</t>
  </si>
  <si>
    <t>2020年北仑区区级国有资本经营预算支出表</t>
  </si>
  <si>
    <t>可用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</si>
</sst>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仿宋_GB2312"/>
      <family val="0"/>
    </font>
    <font>
      <b/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4" fillId="8" borderId="0" applyNumberFormat="0" applyBorder="0" applyAlignment="0" applyProtection="0"/>
    <xf numFmtId="0" fontId="7" fillId="0" borderId="5" applyNumberFormat="0" applyFill="0" applyAlignment="0" applyProtection="0"/>
    <xf numFmtId="0" fontId="14" fillId="9" borderId="0" applyNumberFormat="0" applyBorder="0" applyAlignment="0" applyProtection="0"/>
    <xf numFmtId="0" fontId="19" fillId="10" borderId="6" applyNumberFormat="0" applyAlignment="0" applyProtection="0"/>
    <xf numFmtId="0" fontId="9" fillId="10" borderId="1" applyNumberFormat="0" applyAlignment="0" applyProtection="0"/>
    <xf numFmtId="0" fontId="23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11" fillId="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177" fontId="0" fillId="0" borderId="0" xfId="0" applyNumberFormat="1" applyFont="1" applyAlignment="1">
      <alignment horizont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1" fillId="0" borderId="10" xfId="16" applyNumberFormat="1" applyFont="1" applyBorder="1" applyAlignment="1">
      <alignment vertical="center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justify" vertical="center" wrapText="1"/>
    </xf>
    <xf numFmtId="176" fontId="1" fillId="0" borderId="10" xfId="64" applyNumberFormat="1" applyFont="1" applyBorder="1" applyAlignment="1">
      <alignment horizontal="center" vertical="center"/>
      <protection/>
    </xf>
    <xf numFmtId="176" fontId="0" fillId="0" borderId="10" xfId="0" applyNumberFormat="1" applyBorder="1" applyAlignment="1">
      <alignment horizontal="justify" vertical="center" wrapText="1"/>
    </xf>
    <xf numFmtId="176" fontId="0" fillId="0" borderId="10" xfId="0" applyNumberFormat="1" applyFont="1" applyBorder="1" applyAlignment="1">
      <alignment horizontal="justify" vertical="center" wrapText="1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Alignment="1">
      <alignment horizontal="left"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Alignment="1">
      <alignment horizont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right" vertical="center" wrapText="1"/>
    </xf>
    <xf numFmtId="176" fontId="0" fillId="0" borderId="10" xfId="0" applyNumberFormat="1" applyFont="1" applyFill="1" applyBorder="1" applyAlignment="1">
      <alignment horizontal="right" vertical="center" wrapText="1"/>
    </xf>
    <xf numFmtId="176" fontId="1" fillId="0" borderId="10" xfId="16" applyNumberFormat="1" applyFont="1" applyBorder="1" applyAlignment="1">
      <alignment horizontal="center" vertical="center"/>
      <protection/>
    </xf>
    <xf numFmtId="178" fontId="0" fillId="0" borderId="0" xfId="26" applyNumberFormat="1" applyAlignment="1">
      <alignment vertical="center"/>
    </xf>
    <xf numFmtId="176" fontId="0" fillId="0" borderId="10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Alignment="1">
      <alignment/>
    </xf>
    <xf numFmtId="177" fontId="0" fillId="0" borderId="11" xfId="0" applyNumberFormat="1" applyFont="1" applyBorder="1" applyAlignment="1">
      <alignment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24" borderId="0" xfId="0" applyNumberFormat="1" applyFill="1" applyAlignment="1">
      <alignment vertical="center"/>
    </xf>
    <xf numFmtId="176" fontId="0" fillId="0" borderId="11" xfId="0" applyNumberFormat="1" applyFont="1" applyFill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176" fontId="0" fillId="0" borderId="11" xfId="0" applyNumberFormat="1" applyFont="1" applyBorder="1" applyAlignment="1">
      <alignment horizontal="right"/>
    </xf>
    <xf numFmtId="177" fontId="0" fillId="0" borderId="11" xfId="0" applyNumberFormat="1" applyFont="1" applyBorder="1" applyAlignment="1">
      <alignment horizontal="right"/>
    </xf>
  </cellXfs>
  <cellStyles count="51">
    <cellStyle name="Normal" xfId="0"/>
    <cellStyle name="Currency [0]" xfId="15"/>
    <cellStyle name="常规_2015年预算支出执行情况表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16年预算支出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644;&#22269;&#36164;&#30456;&#20851;\&#32463;&#33829;&#39044;&#31639;\2019&#24180;&#22269;&#26377;&#36164;&#26412;&#32463;&#33829;&#39044;&#31639;\&#25253;&#36865;&#39044;&#31639;\2019&#24180;&#21271;&#20177;&#21306;&#22269;&#26377;&#36164;&#26412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2020&#39044;&#31639;\2020&#39044;&#31639;&#25253;&#21578;\2020&#24180;&#39044;&#31639;\20&#24320;&#21457;\4.2020&#24180;&#24320;&#21457;&#21306;&#22269;&#26377;&#36164;&#26412;&#32463;&#33829;&#39044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全区收"/>
      <sheetName val="2018全区支"/>
      <sheetName val="2019全区收"/>
      <sheetName val="2019全区支"/>
      <sheetName val="2018北仑收"/>
      <sheetName val="2018北仑支"/>
      <sheetName val="2019北仑收"/>
      <sheetName val="2019北仑支"/>
    </sheetNames>
    <sheetDataSet>
      <sheetData sheetId="5">
        <row r="25">
          <cell r="D25">
            <v>186.9000000000001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9全区收"/>
      <sheetName val="2019全区支"/>
      <sheetName val="2020全区收"/>
      <sheetName val="2020全区支"/>
      <sheetName val="2019开发收"/>
      <sheetName val="2019开发支"/>
      <sheetName val="2020开发收"/>
      <sheetName val="2020开发支"/>
    </sheetNames>
    <sheetDataSet>
      <sheetData sheetId="5">
        <row r="19">
          <cell r="D19">
            <v>2000</v>
          </cell>
        </row>
        <row r="24">
          <cell r="D24">
            <v>5000</v>
          </cell>
        </row>
        <row r="26">
          <cell r="D2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N29" sqref="N29"/>
    </sheetView>
  </sheetViews>
  <sheetFormatPr defaultColWidth="9.00390625" defaultRowHeight="14.25"/>
  <cols>
    <col min="1" max="1" width="7.25390625" style="1" customWidth="1"/>
    <col min="2" max="2" width="37.125" style="1" customWidth="1"/>
    <col min="3" max="4" width="11.50390625" style="1" customWidth="1"/>
    <col min="5" max="5" width="10.875" style="3" customWidth="1"/>
    <col min="6" max="8" width="9.00390625" style="1" hidden="1" customWidth="1"/>
    <col min="9" max="9" width="11.50390625" style="1" hidden="1" customWidth="1"/>
    <col min="10" max="16384" width="9.00390625" style="1" customWidth="1"/>
  </cols>
  <sheetData>
    <row r="1" ht="14.25">
      <c r="E1" s="3" t="s">
        <v>0</v>
      </c>
    </row>
    <row r="2" spans="1:5" ht="20.25">
      <c r="A2" s="4" t="s">
        <v>1</v>
      </c>
      <c r="B2" s="4"/>
      <c r="C2" s="4"/>
      <c r="D2" s="4"/>
      <c r="E2" s="6"/>
    </row>
    <row r="3" spans="1:5" ht="15" customHeight="1">
      <c r="A3" s="7"/>
      <c r="B3" s="8"/>
      <c r="C3" s="8"/>
      <c r="D3" s="43" t="s">
        <v>2</v>
      </c>
      <c r="E3" s="44"/>
    </row>
    <row r="4" spans="1:6" ht="35.25" customHeight="1">
      <c r="A4" s="11" t="s">
        <v>3</v>
      </c>
      <c r="B4" s="11" t="s">
        <v>4</v>
      </c>
      <c r="C4" s="11" t="s">
        <v>5</v>
      </c>
      <c r="D4" s="11" t="s">
        <v>6</v>
      </c>
      <c r="E4" s="13" t="s">
        <v>7</v>
      </c>
      <c r="F4" s="1" t="s">
        <v>8</v>
      </c>
    </row>
    <row r="5" spans="1:7" ht="19.5" customHeight="1">
      <c r="A5" s="14" t="s">
        <v>9</v>
      </c>
      <c r="B5" s="22" t="s">
        <v>10</v>
      </c>
      <c r="C5" s="14">
        <f>C6+C17+C21+C26+C30</f>
        <v>5712.28</v>
      </c>
      <c r="D5" s="14">
        <f>D6+D17+D21+D26+D30</f>
        <v>6358.76</v>
      </c>
      <c r="E5" s="17">
        <f>D5/C5*100</f>
        <v>111.3173723977116</v>
      </c>
      <c r="F5" s="1">
        <v>11976</v>
      </c>
      <c r="G5" s="35">
        <f>D5/F5-1</f>
        <v>-0.46904141616566464</v>
      </c>
    </row>
    <row r="6" spans="1:6" ht="19.5" customHeight="1">
      <c r="A6" s="18" t="s">
        <v>11</v>
      </c>
      <c r="B6" s="22" t="s">
        <v>12</v>
      </c>
      <c r="C6" s="14">
        <f>SUM(C7:C16)</f>
        <v>348.28</v>
      </c>
      <c r="D6" s="14">
        <f>SUM(D7:D16)</f>
        <v>354.76</v>
      </c>
      <c r="E6" s="17">
        <f>D6/C6*100</f>
        <v>101.86057195360057</v>
      </c>
      <c r="F6" s="1">
        <v>667</v>
      </c>
    </row>
    <row r="7" spans="1:5" ht="19.5" customHeight="1">
      <c r="A7" s="14">
        <v>1</v>
      </c>
      <c r="B7" s="21" t="s">
        <v>13</v>
      </c>
      <c r="C7" s="14"/>
      <c r="D7" s="14"/>
      <c r="E7" s="17"/>
    </row>
    <row r="8" spans="1:5" ht="19.5" customHeight="1">
      <c r="A8" s="14">
        <v>2</v>
      </c>
      <c r="B8" s="21" t="s">
        <v>14</v>
      </c>
      <c r="C8" s="14"/>
      <c r="D8" s="14"/>
      <c r="E8" s="17"/>
    </row>
    <row r="9" spans="1:5" ht="19.5" customHeight="1">
      <c r="A9" s="14">
        <v>3</v>
      </c>
      <c r="B9" s="21" t="s">
        <v>15</v>
      </c>
      <c r="C9" s="14"/>
      <c r="D9" s="14"/>
      <c r="E9" s="17"/>
    </row>
    <row r="10" spans="1:5" ht="19.5" customHeight="1">
      <c r="A10" s="14">
        <v>4</v>
      </c>
      <c r="B10" s="21" t="s">
        <v>16</v>
      </c>
      <c r="C10" s="14"/>
      <c r="D10" s="14"/>
      <c r="E10" s="17"/>
    </row>
    <row r="11" spans="1:6" ht="19.5" customHeight="1">
      <c r="A11" s="14">
        <v>5</v>
      </c>
      <c r="B11" s="22" t="s">
        <v>17</v>
      </c>
      <c r="C11" s="14">
        <v>180</v>
      </c>
      <c r="D11" s="14">
        <f>'2019北仑收'!D11+'[2]2019开发收'!D11</f>
        <v>213</v>
      </c>
      <c r="E11" s="17">
        <f>D11/C11*100</f>
        <v>118.33333333333333</v>
      </c>
      <c r="F11" s="1">
        <v>607</v>
      </c>
    </row>
    <row r="12" spans="1:6" ht="19.5" customHeight="1">
      <c r="A12" s="14">
        <v>6</v>
      </c>
      <c r="B12" s="22" t="s">
        <v>18</v>
      </c>
      <c r="C12" s="14">
        <v>52.56</v>
      </c>
      <c r="D12" s="14">
        <f>'2019北仑收'!D12+'[2]2019开发收'!D12</f>
        <v>127</v>
      </c>
      <c r="E12" s="17">
        <f>D12/C12*100</f>
        <v>241.62861491628615</v>
      </c>
      <c r="F12" s="1">
        <v>56</v>
      </c>
    </row>
    <row r="13" spans="1:5" ht="19.5" customHeight="1">
      <c r="A13" s="14">
        <v>7</v>
      </c>
      <c r="B13" s="1" t="s">
        <v>19</v>
      </c>
      <c r="C13" s="14"/>
      <c r="D13" s="14">
        <f>'2019北仑收'!D13+'[2]2019开发收'!D13</f>
        <v>14</v>
      </c>
      <c r="E13" s="17"/>
    </row>
    <row r="14" spans="1:6" ht="19.5" customHeight="1">
      <c r="A14" s="14">
        <v>8</v>
      </c>
      <c r="B14" s="22" t="s">
        <v>20</v>
      </c>
      <c r="C14" s="14">
        <v>9.72</v>
      </c>
      <c r="D14" s="14">
        <f>'2019北仑收'!D14+'[2]2019开发收'!D14</f>
        <v>0.76</v>
      </c>
      <c r="E14" s="17">
        <f>D14/C14*100</f>
        <v>7.818930041152263</v>
      </c>
      <c r="F14" s="1">
        <v>3</v>
      </c>
    </row>
    <row r="15" spans="1:5" ht="19.5" customHeight="1">
      <c r="A15" s="14">
        <v>9</v>
      </c>
      <c r="B15" s="21" t="s">
        <v>21</v>
      </c>
      <c r="C15" s="14"/>
      <c r="D15" s="14"/>
      <c r="E15" s="17"/>
    </row>
    <row r="16" spans="1:5" ht="19.5" customHeight="1">
      <c r="A16" s="14">
        <v>10</v>
      </c>
      <c r="B16" s="22" t="s">
        <v>22</v>
      </c>
      <c r="C16" s="14">
        <v>106</v>
      </c>
      <c r="D16" s="14">
        <f>'2019北仑收'!D16+'[2]2019开发收'!D16</f>
        <v>0</v>
      </c>
      <c r="E16" s="17">
        <f>D16/C16*100</f>
        <v>0</v>
      </c>
    </row>
    <row r="17" spans="1:5" ht="19.5" customHeight="1">
      <c r="A17" s="18" t="s">
        <v>23</v>
      </c>
      <c r="B17" s="22" t="s">
        <v>24</v>
      </c>
      <c r="C17" s="14"/>
      <c r="D17" s="14"/>
      <c r="E17" s="17"/>
    </row>
    <row r="18" spans="1:5" ht="19.5" customHeight="1">
      <c r="A18" s="14">
        <v>1</v>
      </c>
      <c r="B18" s="22" t="s">
        <v>25</v>
      </c>
      <c r="C18" s="14"/>
      <c r="D18" s="14"/>
      <c r="E18" s="17"/>
    </row>
    <row r="19" spans="1:5" ht="19.5" customHeight="1">
      <c r="A19" s="14">
        <v>2</v>
      </c>
      <c r="B19" s="22" t="s">
        <v>26</v>
      </c>
      <c r="C19" s="14"/>
      <c r="D19" s="14"/>
      <c r="E19" s="17"/>
    </row>
    <row r="20" spans="1:5" ht="19.5" customHeight="1">
      <c r="A20" s="14">
        <v>3</v>
      </c>
      <c r="B20" s="22" t="s">
        <v>27</v>
      </c>
      <c r="C20" s="14"/>
      <c r="D20" s="14"/>
      <c r="E20" s="17"/>
    </row>
    <row r="21" spans="1:5" ht="19.5" customHeight="1">
      <c r="A21" s="18" t="s">
        <v>28</v>
      </c>
      <c r="B21" s="22" t="s">
        <v>29</v>
      </c>
      <c r="C21" s="14"/>
      <c r="D21" s="14"/>
      <c r="E21" s="17"/>
    </row>
    <row r="22" spans="1:5" ht="19.5" customHeight="1">
      <c r="A22" s="14">
        <v>1</v>
      </c>
      <c r="B22" s="22" t="s">
        <v>30</v>
      </c>
      <c r="C22" s="14"/>
      <c r="D22" s="14"/>
      <c r="E22" s="17"/>
    </row>
    <row r="23" spans="1:5" ht="19.5" customHeight="1">
      <c r="A23" s="14">
        <v>2</v>
      </c>
      <c r="B23" s="22" t="s">
        <v>31</v>
      </c>
      <c r="C23" s="14"/>
      <c r="D23" s="14"/>
      <c r="E23" s="17"/>
    </row>
    <row r="24" spans="1:5" ht="19.5" customHeight="1">
      <c r="A24" s="14">
        <v>3</v>
      </c>
      <c r="B24" s="22" t="s">
        <v>32</v>
      </c>
      <c r="C24" s="14"/>
      <c r="D24" s="14"/>
      <c r="E24" s="17"/>
    </row>
    <row r="25" spans="1:5" ht="19.5" customHeight="1">
      <c r="A25" s="14">
        <v>4</v>
      </c>
      <c r="B25" s="22" t="s">
        <v>33</v>
      </c>
      <c r="C25" s="14"/>
      <c r="D25" s="14"/>
      <c r="E25" s="17"/>
    </row>
    <row r="26" spans="1:5" ht="19.5" customHeight="1">
      <c r="A26" s="18" t="s">
        <v>34</v>
      </c>
      <c r="B26" s="22" t="s">
        <v>35</v>
      </c>
      <c r="C26" s="14"/>
      <c r="D26" s="14"/>
      <c r="E26" s="17"/>
    </row>
    <row r="27" spans="1:5" ht="19.5" customHeight="1">
      <c r="A27" s="14">
        <v>1</v>
      </c>
      <c r="B27" s="22" t="s">
        <v>36</v>
      </c>
      <c r="C27" s="14"/>
      <c r="D27" s="14"/>
      <c r="E27" s="17"/>
    </row>
    <row r="28" spans="1:5" ht="19.5" customHeight="1">
      <c r="A28" s="14">
        <v>2</v>
      </c>
      <c r="B28" s="22" t="s">
        <v>37</v>
      </c>
      <c r="C28" s="14"/>
      <c r="D28" s="14"/>
      <c r="E28" s="17"/>
    </row>
    <row r="29" spans="1:5" ht="19.5" customHeight="1">
      <c r="A29" s="14">
        <v>3</v>
      </c>
      <c r="B29" s="22" t="s">
        <v>38</v>
      </c>
      <c r="C29" s="14"/>
      <c r="D29" s="14"/>
      <c r="E29" s="17"/>
    </row>
    <row r="30" spans="1:6" ht="19.5" customHeight="1">
      <c r="A30" s="18" t="s">
        <v>39</v>
      </c>
      <c r="B30" s="22" t="s">
        <v>40</v>
      </c>
      <c r="C30" s="14">
        <v>5364</v>
      </c>
      <c r="D30" s="14">
        <v>6004</v>
      </c>
      <c r="E30" s="17">
        <f>D30/C30*100</f>
        <v>111.93139448173007</v>
      </c>
      <c r="F30" s="1">
        <v>11309</v>
      </c>
    </row>
    <row r="31" spans="1:6" ht="19.5" customHeight="1">
      <c r="A31" s="18" t="s">
        <v>41</v>
      </c>
      <c r="B31" s="18" t="s">
        <v>42</v>
      </c>
      <c r="C31" s="14">
        <v>1316</v>
      </c>
      <c r="D31" s="14">
        <v>1000</v>
      </c>
      <c r="E31" s="17">
        <f>D31/C31*100</f>
        <v>75.98784194528876</v>
      </c>
      <c r="F31" s="1">
        <v>52</v>
      </c>
    </row>
    <row r="32" spans="1:7" ht="19.5" customHeight="1">
      <c r="A32" s="19"/>
      <c r="B32" s="14" t="s">
        <v>43</v>
      </c>
      <c r="C32" s="14">
        <f>C31+C5</f>
        <v>7028.28</v>
      </c>
      <c r="D32" s="14">
        <f>D5+D31</f>
        <v>7358.76</v>
      </c>
      <c r="E32" s="17">
        <f>D32/C32*100</f>
        <v>104.7021461865492</v>
      </c>
      <c r="F32" s="1">
        <v>12028</v>
      </c>
      <c r="G32" s="35">
        <f>D32/F32-1</f>
        <v>-0.3881975390754905</v>
      </c>
    </row>
  </sheetData>
  <sheetProtection/>
  <mergeCells count="2">
    <mergeCell ref="A2:E2"/>
    <mergeCell ref="D3:E3"/>
  </mergeCells>
  <printOptions/>
  <pageMargins left="0.94" right="0.75" top="0.98" bottom="0.98" header="0.51" footer="1.02"/>
  <pageSetup fitToHeight="1" fitToWidth="1" horizontalDpi="600" verticalDpi="600" orientation="portrait" paperSize="9"/>
  <headerFooter alignWithMargins="0">
    <oddFooter>&amp;R&amp;14- 51 &amp;12-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workbookViewId="0" topLeftCell="A1">
      <selection activeCell="N25" sqref="N25"/>
    </sheetView>
  </sheetViews>
  <sheetFormatPr defaultColWidth="9.00390625" defaultRowHeight="14.25"/>
  <cols>
    <col min="1" max="1" width="6.75390625" style="1" customWidth="1"/>
    <col min="2" max="2" width="33.875" style="1" customWidth="1"/>
    <col min="3" max="3" width="10.625" style="1" customWidth="1"/>
    <col min="4" max="4" width="10.875" style="2" customWidth="1"/>
    <col min="5" max="5" width="12.625" style="1" customWidth="1"/>
    <col min="6" max="10" width="9.00390625" style="1" hidden="1" customWidth="1"/>
    <col min="11" max="16384" width="9.00390625" style="1" customWidth="1"/>
  </cols>
  <sheetData>
    <row r="1" ht="14.25">
      <c r="E1" s="3" t="s">
        <v>44</v>
      </c>
    </row>
    <row r="2" spans="1:5" ht="28.5" customHeight="1">
      <c r="A2" s="4" t="s">
        <v>45</v>
      </c>
      <c r="B2" s="4"/>
      <c r="C2" s="4"/>
      <c r="D2" s="5"/>
      <c r="E2" s="4"/>
    </row>
    <row r="3" spans="1:5" ht="15" customHeight="1">
      <c r="A3" s="27"/>
      <c r="B3" s="28"/>
      <c r="C3" s="28"/>
      <c r="D3" s="41" t="s">
        <v>46</v>
      </c>
      <c r="E3" s="42"/>
    </row>
    <row r="4" spans="1:5" ht="33.75" customHeight="1">
      <c r="A4" s="11" t="s">
        <v>3</v>
      </c>
      <c r="B4" s="11" t="s">
        <v>4</v>
      </c>
      <c r="C4" s="11" t="s">
        <v>5</v>
      </c>
      <c r="D4" s="12" t="s">
        <v>6</v>
      </c>
      <c r="E4" s="11" t="s">
        <v>7</v>
      </c>
    </row>
    <row r="5" spans="1:7" ht="21.75" customHeight="1">
      <c r="A5" s="14" t="s">
        <v>9</v>
      </c>
      <c r="B5" s="15" t="s">
        <v>47</v>
      </c>
      <c r="C5" s="14">
        <f>C6+C11+C20+C22+C24</f>
        <v>7028.08</v>
      </c>
      <c r="D5" s="39">
        <f>D6+D11+D20+D22+D24</f>
        <v>7000</v>
      </c>
      <c r="E5" s="17">
        <f>D5/C5*100</f>
        <v>99.60045986955186</v>
      </c>
      <c r="F5" s="1">
        <v>10712</v>
      </c>
      <c r="G5" s="35">
        <f>D5/F5-1</f>
        <v>-0.34652725914861837</v>
      </c>
    </row>
    <row r="6" spans="1:5" ht="21.75" customHeight="1">
      <c r="A6" s="18" t="s">
        <v>11</v>
      </c>
      <c r="B6" s="15" t="s">
        <v>48</v>
      </c>
      <c r="C6" s="14"/>
      <c r="D6" s="16"/>
      <c r="E6" s="17"/>
    </row>
    <row r="7" spans="1:5" ht="21.75" customHeight="1">
      <c r="A7" s="14"/>
      <c r="B7" s="15" t="s">
        <v>49</v>
      </c>
      <c r="C7" s="14"/>
      <c r="D7" s="16"/>
      <c r="E7" s="17"/>
    </row>
    <row r="8" spans="1:5" ht="21.75" customHeight="1">
      <c r="A8" s="14"/>
      <c r="B8" s="15" t="s">
        <v>50</v>
      </c>
      <c r="C8" s="14"/>
      <c r="D8" s="16"/>
      <c r="E8" s="17"/>
    </row>
    <row r="9" spans="1:5" ht="21.75" customHeight="1">
      <c r="A9" s="14"/>
      <c r="B9" s="15" t="s">
        <v>51</v>
      </c>
      <c r="C9" s="14"/>
      <c r="D9" s="16"/>
      <c r="E9" s="17"/>
    </row>
    <row r="10" spans="1:5" ht="21.75" customHeight="1">
      <c r="A10" s="14"/>
      <c r="B10" s="15" t="s">
        <v>52</v>
      </c>
      <c r="C10" s="14"/>
      <c r="D10" s="16"/>
      <c r="E10" s="17"/>
    </row>
    <row r="11" spans="1:6" ht="21.75" customHeight="1">
      <c r="A11" s="18" t="s">
        <v>23</v>
      </c>
      <c r="B11" s="15" t="s">
        <v>53</v>
      </c>
      <c r="C11" s="14">
        <f>C19</f>
        <v>6428.08</v>
      </c>
      <c r="D11" s="39">
        <f>D19</f>
        <v>2000</v>
      </c>
      <c r="E11" s="17">
        <f>D11/C11*100</f>
        <v>31.1134895645356</v>
      </c>
      <c r="F11" s="1">
        <v>10712</v>
      </c>
    </row>
    <row r="12" spans="1:5" ht="21.75" customHeight="1">
      <c r="A12" s="18"/>
      <c r="B12" s="15" t="s">
        <v>54</v>
      </c>
      <c r="C12" s="14"/>
      <c r="D12" s="16"/>
      <c r="E12" s="17"/>
    </row>
    <row r="13" spans="1:5" ht="21.75" customHeight="1">
      <c r="A13" s="18"/>
      <c r="B13" s="15" t="s">
        <v>55</v>
      </c>
      <c r="C13" s="14"/>
      <c r="D13" s="16"/>
      <c r="E13" s="17"/>
    </row>
    <row r="14" spans="1:5" ht="21.75" customHeight="1">
      <c r="A14" s="18"/>
      <c r="B14" s="15" t="s">
        <v>56</v>
      </c>
      <c r="C14" s="14"/>
      <c r="D14" s="16"/>
      <c r="E14" s="17"/>
    </row>
    <row r="15" spans="1:5" ht="21.75" customHeight="1">
      <c r="A15" s="18"/>
      <c r="B15" s="15" t="s">
        <v>57</v>
      </c>
      <c r="C15" s="14"/>
      <c r="D15" s="16"/>
      <c r="E15" s="17"/>
    </row>
    <row r="16" spans="1:5" ht="21.75" customHeight="1">
      <c r="A16" s="18"/>
      <c r="B16" s="15" t="s">
        <v>58</v>
      </c>
      <c r="C16" s="14"/>
      <c r="D16" s="16"/>
      <c r="E16" s="17"/>
    </row>
    <row r="17" spans="1:5" ht="21.75" customHeight="1">
      <c r="A17" s="18"/>
      <c r="B17" s="15" t="s">
        <v>59</v>
      </c>
      <c r="C17" s="14"/>
      <c r="D17" s="16"/>
      <c r="E17" s="17"/>
    </row>
    <row r="18" spans="1:5" ht="21.75" customHeight="1">
      <c r="A18" s="14"/>
      <c r="B18" s="15" t="s">
        <v>60</v>
      </c>
      <c r="C18" s="14"/>
      <c r="D18" s="16"/>
      <c r="E18" s="17"/>
    </row>
    <row r="19" spans="1:6" ht="21.75" customHeight="1">
      <c r="A19" s="14"/>
      <c r="B19" s="15" t="s">
        <v>61</v>
      </c>
      <c r="C19" s="14">
        <v>6428.08</v>
      </c>
      <c r="D19" s="16">
        <f>'2019北仑支'!D19+'[2]2019开发支'!D19</f>
        <v>2000</v>
      </c>
      <c r="E19" s="17">
        <f>D19/C19*100</f>
        <v>31.1134895645356</v>
      </c>
      <c r="F19" s="1">
        <v>10712</v>
      </c>
    </row>
    <row r="20" spans="1:5" ht="21.75" customHeight="1">
      <c r="A20" s="18" t="s">
        <v>28</v>
      </c>
      <c r="B20" s="15" t="s">
        <v>62</v>
      </c>
      <c r="C20" s="14"/>
      <c r="D20" s="16"/>
      <c r="E20" s="17"/>
    </row>
    <row r="21" spans="1:5" ht="21.75" customHeight="1">
      <c r="A21" s="14"/>
      <c r="B21" s="15" t="s">
        <v>62</v>
      </c>
      <c r="C21" s="14"/>
      <c r="D21" s="16"/>
      <c r="E21" s="17"/>
    </row>
    <row r="22" spans="1:5" ht="21.75" customHeight="1">
      <c r="A22" s="18" t="s">
        <v>34</v>
      </c>
      <c r="B22" s="15" t="s">
        <v>63</v>
      </c>
      <c r="C22" s="14"/>
      <c r="D22" s="16"/>
      <c r="E22" s="17"/>
    </row>
    <row r="23" spans="1:5" ht="21.75" customHeight="1">
      <c r="A23" s="14"/>
      <c r="B23" s="15" t="s">
        <v>64</v>
      </c>
      <c r="C23" s="14"/>
      <c r="D23" s="16"/>
      <c r="E23" s="17"/>
    </row>
    <row r="24" spans="1:5" ht="21.75" customHeight="1">
      <c r="A24" s="18" t="s">
        <v>39</v>
      </c>
      <c r="B24" s="15" t="s">
        <v>65</v>
      </c>
      <c r="C24" s="14">
        <v>600</v>
      </c>
      <c r="D24" s="16">
        <f>'2019北仑支'!D24+'[2]2019开发支'!D24</f>
        <v>5000</v>
      </c>
      <c r="E24" s="17">
        <f>D24/C24*100</f>
        <v>833.3333333333334</v>
      </c>
    </row>
    <row r="25" spans="1:6" ht="21.75" customHeight="1">
      <c r="A25" s="18" t="s">
        <v>41</v>
      </c>
      <c r="B25" s="15" t="s">
        <v>66</v>
      </c>
      <c r="C25" s="14"/>
      <c r="D25" s="16"/>
      <c r="E25" s="17"/>
      <c r="F25" s="1">
        <v>316</v>
      </c>
    </row>
    <row r="26" spans="1:8" ht="21.75" customHeight="1">
      <c r="A26" s="18" t="s">
        <v>67</v>
      </c>
      <c r="B26" s="15" t="s">
        <v>68</v>
      </c>
      <c r="C26" s="14"/>
      <c r="D26" s="16">
        <f>'2019北仑支'!D26+'[2]2019开发支'!D26</f>
        <v>359</v>
      </c>
      <c r="E26" s="17"/>
      <c r="F26" s="1">
        <v>1000</v>
      </c>
      <c r="H26" s="1" t="s">
        <v>69</v>
      </c>
    </row>
    <row r="27" spans="1:7" ht="21.75" customHeight="1">
      <c r="A27" s="19"/>
      <c r="B27" s="34" t="s">
        <v>70</v>
      </c>
      <c r="C27" s="14">
        <f>C5+C25+C26</f>
        <v>7028.08</v>
      </c>
      <c r="D27" s="39">
        <f>D5+D25+D26</f>
        <v>7359</v>
      </c>
      <c r="E27" s="17">
        <f>D27/C27*100</f>
        <v>104.70854059714745</v>
      </c>
      <c r="F27" s="1">
        <v>12028</v>
      </c>
      <c r="G27" s="35">
        <f>D27/F27-1</f>
        <v>-0.3881775856335218</v>
      </c>
    </row>
  </sheetData>
  <sheetProtection/>
  <mergeCells count="2">
    <mergeCell ref="A2:E2"/>
    <mergeCell ref="D3:E3"/>
  </mergeCells>
  <printOptions/>
  <pageMargins left="0.94" right="0.75" top="0.98" bottom="0.98" header="0.51" footer="1.02"/>
  <pageSetup fitToHeight="1" fitToWidth="1" horizontalDpi="600" verticalDpi="600" orientation="portrait" paperSize="9"/>
  <headerFooter alignWithMargins="0">
    <oddFooter>&amp;L&amp;14- 52 -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19">
      <selection activeCell="E37" sqref="E37"/>
    </sheetView>
  </sheetViews>
  <sheetFormatPr defaultColWidth="9.00390625" defaultRowHeight="14.25"/>
  <cols>
    <col min="1" max="1" width="7.75390625" style="1" customWidth="1"/>
    <col min="2" max="2" width="39.00390625" style="1" customWidth="1"/>
    <col min="3" max="3" width="11.125" style="1" customWidth="1"/>
    <col min="4" max="4" width="9.125" style="1" customWidth="1"/>
    <col min="5" max="5" width="10.625" style="3" customWidth="1"/>
    <col min="6" max="6" width="9.00390625" style="3" customWidth="1"/>
    <col min="7" max="16384" width="9.00390625" style="1" customWidth="1"/>
  </cols>
  <sheetData>
    <row r="1" ht="14.25">
      <c r="E1" s="3" t="s">
        <v>71</v>
      </c>
    </row>
    <row r="2" spans="1:5" ht="27" customHeight="1">
      <c r="A2" s="4" t="s">
        <v>72</v>
      </c>
      <c r="B2" s="4"/>
      <c r="C2" s="4"/>
      <c r="D2" s="4"/>
      <c r="E2" s="6"/>
    </row>
    <row r="3" spans="1:5" ht="15" customHeight="1">
      <c r="A3" s="27"/>
      <c r="B3" s="28"/>
      <c r="C3" s="28"/>
      <c r="D3" s="28"/>
      <c r="E3" s="10" t="s">
        <v>73</v>
      </c>
    </row>
    <row r="4" spans="1:5" ht="38.25" customHeight="1">
      <c r="A4" s="11" t="s">
        <v>3</v>
      </c>
      <c r="B4" s="11" t="s">
        <v>4</v>
      </c>
      <c r="C4" s="11" t="s">
        <v>6</v>
      </c>
      <c r="D4" s="11" t="s">
        <v>74</v>
      </c>
      <c r="E4" s="13" t="s">
        <v>75</v>
      </c>
    </row>
    <row r="5" spans="1:5" ht="19.5" customHeight="1">
      <c r="A5" s="14" t="s">
        <v>9</v>
      </c>
      <c r="B5" s="21" t="s">
        <v>10</v>
      </c>
      <c r="C5" s="14">
        <f>C6+C17+C21+C26+C30</f>
        <v>6358.76</v>
      </c>
      <c r="D5" s="14">
        <f>D6+D17+D21+D26+D30</f>
        <v>8139.71</v>
      </c>
      <c r="E5" s="17">
        <f>(D5/C5-1)*100</f>
        <v>28.00781913454824</v>
      </c>
    </row>
    <row r="6" spans="1:5" ht="19.5" customHeight="1">
      <c r="A6" s="18" t="s">
        <v>11</v>
      </c>
      <c r="B6" s="21" t="s">
        <v>12</v>
      </c>
      <c r="C6" s="14">
        <f>SUM(C7:C16)</f>
        <v>354.76</v>
      </c>
      <c r="D6" s="14">
        <f>SUM(D7:D16)</f>
        <v>660.71</v>
      </c>
      <c r="E6" s="17">
        <f>(D6/C6-1)*100</f>
        <v>86.24140263840346</v>
      </c>
    </row>
    <row r="7" spans="1:5" ht="19.5" customHeight="1">
      <c r="A7" s="14">
        <v>1</v>
      </c>
      <c r="B7" s="21" t="s">
        <v>13</v>
      </c>
      <c r="C7" s="14"/>
      <c r="D7" s="14"/>
      <c r="E7" s="17"/>
    </row>
    <row r="8" spans="1:5" ht="19.5" customHeight="1">
      <c r="A8" s="14">
        <v>2</v>
      </c>
      <c r="B8" s="21" t="s">
        <v>14</v>
      </c>
      <c r="C8" s="14"/>
      <c r="D8" s="14"/>
      <c r="E8" s="17"/>
    </row>
    <row r="9" spans="1:5" ht="19.5" customHeight="1">
      <c r="A9" s="14">
        <v>3</v>
      </c>
      <c r="B9" s="21" t="s">
        <v>15</v>
      </c>
      <c r="C9" s="14"/>
      <c r="D9" s="14"/>
      <c r="E9" s="17"/>
    </row>
    <row r="10" spans="1:5" ht="19.5" customHeight="1">
      <c r="A10" s="14">
        <v>4</v>
      </c>
      <c r="B10" s="21" t="s">
        <v>16</v>
      </c>
      <c r="C10" s="14"/>
      <c r="D10" s="14"/>
      <c r="E10" s="17"/>
    </row>
    <row r="11" spans="1:5" ht="19.5" customHeight="1">
      <c r="A11" s="14">
        <v>5</v>
      </c>
      <c r="B11" s="22" t="s">
        <v>17</v>
      </c>
      <c r="C11" s="14">
        <f>'2019全区收'!D11</f>
        <v>213</v>
      </c>
      <c r="D11" s="14">
        <f>378+7</f>
        <v>385</v>
      </c>
      <c r="E11" s="17">
        <f>(D11/C11-1)*100</f>
        <v>80.75117370892019</v>
      </c>
    </row>
    <row r="12" spans="1:5" ht="19.5" customHeight="1">
      <c r="A12" s="14">
        <v>6</v>
      </c>
      <c r="B12" s="22" t="s">
        <v>18</v>
      </c>
      <c r="C12" s="14">
        <f>'2019全区收'!D12</f>
        <v>127</v>
      </c>
      <c r="D12" s="14">
        <v>82.08</v>
      </c>
      <c r="E12" s="17">
        <f>(D12/C12-1)*100</f>
        <v>-35.37007874015748</v>
      </c>
    </row>
    <row r="13" spans="1:5" ht="19.5" customHeight="1">
      <c r="A13" s="14">
        <v>7</v>
      </c>
      <c r="B13" s="1" t="s">
        <v>19</v>
      </c>
      <c r="C13" s="14">
        <f>'2019全区收'!D13</f>
        <v>14</v>
      </c>
      <c r="D13" s="14"/>
      <c r="E13" s="17"/>
    </row>
    <row r="14" spans="1:5" ht="19.5" customHeight="1">
      <c r="A14" s="14">
        <v>8</v>
      </c>
      <c r="B14" s="22" t="s">
        <v>20</v>
      </c>
      <c r="C14" s="14">
        <f>'2019全区收'!D14</f>
        <v>0.76</v>
      </c>
      <c r="D14" s="14">
        <v>0</v>
      </c>
      <c r="E14" s="17">
        <f>(D14/C14-1)*100</f>
        <v>-100</v>
      </c>
    </row>
    <row r="15" spans="1:5" ht="19.5" customHeight="1">
      <c r="A15" s="14">
        <v>9</v>
      </c>
      <c r="B15" s="21" t="s">
        <v>21</v>
      </c>
      <c r="C15" s="14"/>
      <c r="D15" s="14"/>
      <c r="E15" s="17"/>
    </row>
    <row r="16" spans="1:5" ht="19.5" customHeight="1">
      <c r="A16" s="14">
        <v>10</v>
      </c>
      <c r="B16" s="22" t="s">
        <v>22</v>
      </c>
      <c r="C16" s="14">
        <f>'2019全区收'!D16</f>
        <v>0</v>
      </c>
      <c r="D16" s="14">
        <f>161.63+32</f>
        <v>193.63</v>
      </c>
      <c r="E16" s="17"/>
    </row>
    <row r="17" spans="1:5" ht="19.5" customHeight="1">
      <c r="A17" s="18" t="s">
        <v>23</v>
      </c>
      <c r="B17" s="22" t="s">
        <v>24</v>
      </c>
      <c r="C17" s="14"/>
      <c r="D17" s="14"/>
      <c r="E17" s="17"/>
    </row>
    <row r="18" spans="1:5" ht="19.5" customHeight="1">
      <c r="A18" s="14">
        <v>1</v>
      </c>
      <c r="B18" s="22" t="s">
        <v>25</v>
      </c>
      <c r="C18" s="14"/>
      <c r="D18" s="14"/>
      <c r="E18" s="17"/>
    </row>
    <row r="19" spans="1:5" ht="19.5" customHeight="1">
      <c r="A19" s="14">
        <v>2</v>
      </c>
      <c r="B19" s="22" t="s">
        <v>26</v>
      </c>
      <c r="C19" s="14"/>
      <c r="D19" s="14"/>
      <c r="E19" s="17"/>
    </row>
    <row r="20" spans="1:5" ht="19.5" customHeight="1">
      <c r="A20" s="14">
        <v>3</v>
      </c>
      <c r="B20" s="22" t="s">
        <v>27</v>
      </c>
      <c r="C20" s="14"/>
      <c r="D20" s="14"/>
      <c r="E20" s="17"/>
    </row>
    <row r="21" spans="1:5" ht="19.5" customHeight="1">
      <c r="A21" s="18" t="s">
        <v>28</v>
      </c>
      <c r="B21" s="22" t="s">
        <v>29</v>
      </c>
      <c r="C21" s="14"/>
      <c r="D21" s="14"/>
      <c r="E21" s="17"/>
    </row>
    <row r="22" spans="1:5" ht="19.5" customHeight="1">
      <c r="A22" s="14">
        <v>1</v>
      </c>
      <c r="B22" s="22" t="s">
        <v>30</v>
      </c>
      <c r="C22" s="14"/>
      <c r="D22" s="14"/>
      <c r="E22" s="17"/>
    </row>
    <row r="23" spans="1:5" ht="19.5" customHeight="1">
      <c r="A23" s="14">
        <v>2</v>
      </c>
      <c r="B23" s="22" t="s">
        <v>31</v>
      </c>
      <c r="C23" s="14"/>
      <c r="D23" s="14"/>
      <c r="E23" s="17"/>
    </row>
    <row r="24" spans="1:5" ht="19.5" customHeight="1">
      <c r="A24" s="14">
        <v>3</v>
      </c>
      <c r="B24" s="22" t="s">
        <v>32</v>
      </c>
      <c r="C24" s="14"/>
      <c r="D24" s="14"/>
      <c r="E24" s="17"/>
    </row>
    <row r="25" spans="1:5" ht="19.5" customHeight="1">
      <c r="A25" s="14">
        <v>4</v>
      </c>
      <c r="B25" s="22" t="s">
        <v>33</v>
      </c>
      <c r="C25" s="14"/>
      <c r="D25" s="14"/>
      <c r="E25" s="17"/>
    </row>
    <row r="26" spans="1:5" ht="19.5" customHeight="1">
      <c r="A26" s="18" t="s">
        <v>34</v>
      </c>
      <c r="B26" s="22" t="s">
        <v>35</v>
      </c>
      <c r="C26" s="14"/>
      <c r="D26" s="14"/>
      <c r="E26" s="17"/>
    </row>
    <row r="27" spans="1:5" ht="19.5" customHeight="1">
      <c r="A27" s="14">
        <v>1</v>
      </c>
      <c r="B27" s="22" t="s">
        <v>36</v>
      </c>
      <c r="C27" s="14"/>
      <c r="D27" s="14"/>
      <c r="E27" s="17"/>
    </row>
    <row r="28" spans="1:5" ht="19.5" customHeight="1">
      <c r="A28" s="14">
        <v>2</v>
      </c>
      <c r="B28" s="22" t="s">
        <v>37</v>
      </c>
      <c r="C28" s="14"/>
      <c r="D28" s="14"/>
      <c r="E28" s="17"/>
    </row>
    <row r="29" spans="1:5" ht="19.5" customHeight="1">
      <c r="A29" s="14">
        <v>3</v>
      </c>
      <c r="B29" s="22" t="s">
        <v>38</v>
      </c>
      <c r="C29" s="14"/>
      <c r="D29" s="14"/>
      <c r="E29" s="17"/>
    </row>
    <row r="30" spans="1:5" ht="19.5" customHeight="1">
      <c r="A30" s="18" t="s">
        <v>39</v>
      </c>
      <c r="B30" s="22" t="s">
        <v>40</v>
      </c>
      <c r="C30" s="14">
        <f>'2019全区收'!D30</f>
        <v>6004</v>
      </c>
      <c r="D30" s="14">
        <v>7479</v>
      </c>
      <c r="E30" s="17">
        <f>(D30/C30-1)*100</f>
        <v>24.56695536309128</v>
      </c>
    </row>
    <row r="31" spans="1:5" ht="19.5" customHeight="1">
      <c r="A31" s="18" t="s">
        <v>41</v>
      </c>
      <c r="B31" s="18" t="s">
        <v>42</v>
      </c>
      <c r="C31" s="39">
        <v>1000</v>
      </c>
      <c r="D31" s="16">
        <v>359</v>
      </c>
      <c r="E31" s="17">
        <f>(D31/C31-1)*100</f>
        <v>-64.1</v>
      </c>
    </row>
    <row r="32" spans="1:5" ht="19.5" customHeight="1">
      <c r="A32" s="19"/>
      <c r="B32" s="14" t="s">
        <v>43</v>
      </c>
      <c r="C32" s="39">
        <f>C5+C31</f>
        <v>7358.76</v>
      </c>
      <c r="D32" s="39">
        <f>D31+D5</f>
        <v>8498.71</v>
      </c>
      <c r="E32" s="17">
        <f>(D32/C32-1)*100</f>
        <v>15.491060993971795</v>
      </c>
    </row>
  </sheetData>
  <sheetProtection/>
  <mergeCells count="1">
    <mergeCell ref="A2:E2"/>
  </mergeCells>
  <printOptions/>
  <pageMargins left="0.94" right="0.75" top="0.98" bottom="0.98" header="0.51" footer="1.02"/>
  <pageSetup fitToHeight="1" fitToWidth="1" horizontalDpi="600" verticalDpi="600" orientation="portrait" paperSize="9"/>
  <headerFooter alignWithMargins="0">
    <oddFooter>&amp;R&amp;14- 53 -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3">
      <selection activeCell="M22" sqref="M22"/>
    </sheetView>
  </sheetViews>
  <sheetFormatPr defaultColWidth="9.00390625" defaultRowHeight="14.25"/>
  <cols>
    <col min="1" max="1" width="7.75390625" style="1" customWidth="1"/>
    <col min="2" max="2" width="35.125" style="1" customWidth="1"/>
    <col min="3" max="3" width="16.125" style="2" customWidth="1"/>
    <col min="4" max="4" width="10.375" style="2" customWidth="1"/>
    <col min="5" max="5" width="10.625" style="3" customWidth="1"/>
    <col min="6" max="10" width="9.00390625" style="1" hidden="1" customWidth="1"/>
    <col min="11" max="16384" width="9.00390625" style="1" customWidth="1"/>
  </cols>
  <sheetData>
    <row r="1" ht="14.25">
      <c r="E1" s="3" t="s">
        <v>76</v>
      </c>
    </row>
    <row r="2" spans="1:5" ht="20.25">
      <c r="A2" s="4" t="s">
        <v>77</v>
      </c>
      <c r="B2" s="4"/>
      <c r="C2" s="5"/>
      <c r="D2" s="5"/>
      <c r="E2" s="6"/>
    </row>
    <row r="3" spans="1:5" ht="16.5" customHeight="1">
      <c r="A3" s="27"/>
      <c r="B3" s="28"/>
      <c r="C3" s="37"/>
      <c r="E3" s="38" t="s">
        <v>73</v>
      </c>
    </row>
    <row r="4" spans="1:5" ht="39" customHeight="1">
      <c r="A4" s="11" t="s">
        <v>3</v>
      </c>
      <c r="B4" s="11" t="s">
        <v>4</v>
      </c>
      <c r="C4" s="12" t="s">
        <v>78</v>
      </c>
      <c r="D4" s="12" t="s">
        <v>74</v>
      </c>
      <c r="E4" s="13" t="s">
        <v>75</v>
      </c>
    </row>
    <row r="5" spans="1:8" ht="21.75" customHeight="1">
      <c r="A5" s="14" t="s">
        <v>9</v>
      </c>
      <c r="B5" s="15" t="s">
        <v>47</v>
      </c>
      <c r="C5" s="16">
        <f>C6+C11+C20+C22+C24</f>
        <v>7000</v>
      </c>
      <c r="D5" s="16">
        <f>D6+D11+D20+D22+D24</f>
        <v>8499</v>
      </c>
      <c r="E5" s="17">
        <f>(D5/C5-1)*100</f>
        <v>21.414285714285718</v>
      </c>
      <c r="H5" s="1" t="s">
        <v>79</v>
      </c>
    </row>
    <row r="6" spans="1:9" ht="21.75" customHeight="1">
      <c r="A6" s="18" t="s">
        <v>11</v>
      </c>
      <c r="B6" s="15" t="s">
        <v>48</v>
      </c>
      <c r="C6" s="39"/>
      <c r="D6" s="16"/>
      <c r="E6" s="17"/>
      <c r="G6" s="1" t="s">
        <v>80</v>
      </c>
      <c r="H6" s="1">
        <v>3000</v>
      </c>
      <c r="I6" s="1" t="s">
        <v>81</v>
      </c>
    </row>
    <row r="7" spans="1:8" ht="21.75" customHeight="1">
      <c r="A7" s="14"/>
      <c r="B7" s="15" t="s">
        <v>49</v>
      </c>
      <c r="C7" s="39"/>
      <c r="D7" s="16"/>
      <c r="E7" s="17"/>
      <c r="G7" s="1" t="s">
        <v>82</v>
      </c>
      <c r="H7" s="1">
        <v>1600</v>
      </c>
    </row>
    <row r="8" spans="1:8" ht="21.75" customHeight="1">
      <c r="A8" s="14"/>
      <c r="B8" s="15" t="s">
        <v>50</v>
      </c>
      <c r="C8" s="39"/>
      <c r="D8" s="16"/>
      <c r="E8" s="17"/>
      <c r="G8" s="1" t="s">
        <v>61</v>
      </c>
      <c r="H8" s="1">
        <f>H10-H7-H6</f>
        <v>3899</v>
      </c>
    </row>
    <row r="9" spans="1:9" ht="21.75" customHeight="1">
      <c r="A9" s="14"/>
      <c r="B9" s="15" t="s">
        <v>51</v>
      </c>
      <c r="C9" s="39"/>
      <c r="D9" s="16"/>
      <c r="E9" s="17"/>
      <c r="G9" s="1" t="s">
        <v>65</v>
      </c>
      <c r="I9" s="1" t="s">
        <v>83</v>
      </c>
    </row>
    <row r="10" spans="1:8" ht="21.75" customHeight="1">
      <c r="A10" s="14"/>
      <c r="B10" s="15" t="s">
        <v>52</v>
      </c>
      <c r="C10" s="39"/>
      <c r="D10" s="16"/>
      <c r="E10" s="17"/>
      <c r="G10" s="40" t="s">
        <v>84</v>
      </c>
      <c r="H10" s="40">
        <v>8499</v>
      </c>
    </row>
    <row r="11" spans="1:5" ht="21.75" customHeight="1">
      <c r="A11" s="18" t="s">
        <v>23</v>
      </c>
      <c r="B11" s="15" t="s">
        <v>53</v>
      </c>
      <c r="C11" s="16">
        <f>C19</f>
        <v>2000</v>
      </c>
      <c r="D11" s="16">
        <f>D19</f>
        <v>8499</v>
      </c>
      <c r="E11" s="17">
        <f>(D11/C11-1)*100</f>
        <v>324.95000000000005</v>
      </c>
    </row>
    <row r="12" spans="1:5" ht="21.75" customHeight="1">
      <c r="A12" s="18"/>
      <c r="B12" s="15" t="s">
        <v>54</v>
      </c>
      <c r="C12" s="39"/>
      <c r="D12" s="16"/>
      <c r="E12" s="17"/>
    </row>
    <row r="13" spans="1:5" ht="21.75" customHeight="1">
      <c r="A13" s="18"/>
      <c r="B13" s="15" t="s">
        <v>55</v>
      </c>
      <c r="C13" s="39"/>
      <c r="D13" s="16"/>
      <c r="E13" s="17"/>
    </row>
    <row r="14" spans="1:5" ht="21.75" customHeight="1">
      <c r="A14" s="18"/>
      <c r="B14" s="15" t="s">
        <v>56</v>
      </c>
      <c r="C14" s="39"/>
      <c r="D14" s="16"/>
      <c r="E14" s="17"/>
    </row>
    <row r="15" spans="1:5" ht="21.75" customHeight="1">
      <c r="A15" s="18"/>
      <c r="B15" s="15" t="s">
        <v>57</v>
      </c>
      <c r="C15" s="39"/>
      <c r="D15" s="16"/>
      <c r="E15" s="17"/>
    </row>
    <row r="16" spans="1:5" ht="21.75" customHeight="1">
      <c r="A16" s="18"/>
      <c r="B16" s="15" t="s">
        <v>58</v>
      </c>
      <c r="C16" s="39"/>
      <c r="D16" s="16"/>
      <c r="E16" s="17"/>
    </row>
    <row r="17" spans="1:5" ht="21.75" customHeight="1">
      <c r="A17" s="18"/>
      <c r="B17" s="15" t="s">
        <v>59</v>
      </c>
      <c r="C17" s="39"/>
      <c r="D17" s="16"/>
      <c r="E17" s="17"/>
    </row>
    <row r="18" spans="1:5" ht="21.75" customHeight="1">
      <c r="A18" s="14"/>
      <c r="B18" s="15" t="s">
        <v>60</v>
      </c>
      <c r="C18" s="39"/>
      <c r="D18" s="16"/>
      <c r="E18" s="17"/>
    </row>
    <row r="19" spans="1:5" ht="21.75" customHeight="1">
      <c r="A19" s="14"/>
      <c r="B19" s="15" t="s">
        <v>61</v>
      </c>
      <c r="C19" s="39">
        <f>'2019全区支'!D19</f>
        <v>2000</v>
      </c>
      <c r="D19" s="16">
        <v>8499</v>
      </c>
      <c r="E19" s="17">
        <f>(D19/C19-1)*100</f>
        <v>324.95000000000005</v>
      </c>
    </row>
    <row r="20" spans="1:5" ht="21.75" customHeight="1">
      <c r="A20" s="18" t="s">
        <v>28</v>
      </c>
      <c r="B20" s="15" t="s">
        <v>62</v>
      </c>
      <c r="C20" s="39"/>
      <c r="D20" s="16"/>
      <c r="E20" s="17"/>
    </row>
    <row r="21" spans="1:5" ht="21.75" customHeight="1">
      <c r="A21" s="14"/>
      <c r="B21" s="15" t="s">
        <v>62</v>
      </c>
      <c r="C21" s="39"/>
      <c r="D21" s="16"/>
      <c r="E21" s="17"/>
    </row>
    <row r="22" spans="1:5" ht="21.75" customHeight="1">
      <c r="A22" s="18" t="s">
        <v>34</v>
      </c>
      <c r="B22" s="15" t="s">
        <v>63</v>
      </c>
      <c r="C22" s="39"/>
      <c r="D22" s="16"/>
      <c r="E22" s="17"/>
    </row>
    <row r="23" spans="1:5" ht="21.75" customHeight="1">
      <c r="A23" s="14"/>
      <c r="B23" s="15" t="s">
        <v>64</v>
      </c>
      <c r="C23" s="39"/>
      <c r="D23" s="16"/>
      <c r="E23" s="17"/>
    </row>
    <row r="24" spans="1:5" ht="21.75" customHeight="1">
      <c r="A24" s="18" t="s">
        <v>39</v>
      </c>
      <c r="B24" s="15" t="s">
        <v>65</v>
      </c>
      <c r="C24" s="39">
        <f>'2019全区支'!D24</f>
        <v>5000</v>
      </c>
      <c r="D24" s="16"/>
      <c r="E24" s="17"/>
    </row>
    <row r="25" spans="1:5" ht="21.75" customHeight="1">
      <c r="A25" s="18" t="s">
        <v>41</v>
      </c>
      <c r="B25" s="15" t="s">
        <v>66</v>
      </c>
      <c r="C25" s="39"/>
      <c r="D25" s="16"/>
      <c r="E25" s="17"/>
    </row>
    <row r="26" spans="1:5" ht="21.75" customHeight="1">
      <c r="A26" s="18" t="s">
        <v>67</v>
      </c>
      <c r="B26" s="15" t="s">
        <v>68</v>
      </c>
      <c r="C26" s="39">
        <f>'2019全区支'!D26</f>
        <v>359</v>
      </c>
      <c r="D26" s="16"/>
      <c r="E26" s="17"/>
    </row>
    <row r="27" spans="1:5" ht="21.75" customHeight="1">
      <c r="A27" s="19"/>
      <c r="B27" s="20" t="s">
        <v>70</v>
      </c>
      <c r="C27" s="39">
        <f>C5+C25+C26</f>
        <v>7359</v>
      </c>
      <c r="D27" s="16">
        <f>D5+D25+D26</f>
        <v>8499</v>
      </c>
      <c r="E27" s="17">
        <f>(D27/C27-1)*100</f>
        <v>15.491235222176925</v>
      </c>
    </row>
  </sheetData>
  <sheetProtection/>
  <mergeCells count="1">
    <mergeCell ref="A2:E2"/>
  </mergeCells>
  <printOptions/>
  <pageMargins left="0.94" right="0.75" top="0.98" bottom="0.98" header="0.51" footer="1.02"/>
  <pageSetup fitToHeight="1" fitToWidth="1" horizontalDpi="600" verticalDpi="600" orientation="portrait" paperSize="9" scale="98"/>
  <headerFooter alignWithMargins="0">
    <oddFooter>&amp;L&amp;14- 54 -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9">
      <selection activeCell="M33" sqref="M33"/>
    </sheetView>
  </sheetViews>
  <sheetFormatPr defaultColWidth="9.00390625" defaultRowHeight="14.25"/>
  <cols>
    <col min="1" max="1" width="7.00390625" style="1" customWidth="1"/>
    <col min="2" max="2" width="39.25390625" style="1" customWidth="1"/>
    <col min="3" max="3" width="10.25390625" style="1" customWidth="1"/>
    <col min="4" max="4" width="10.375" style="1" customWidth="1"/>
    <col min="5" max="5" width="10.75390625" style="25" customWidth="1"/>
    <col min="6" max="8" width="9.00390625" style="1" hidden="1" customWidth="1"/>
    <col min="9" max="16384" width="9.00390625" style="1" customWidth="1"/>
  </cols>
  <sheetData>
    <row r="1" ht="14.25">
      <c r="E1" s="3" t="s">
        <v>85</v>
      </c>
    </row>
    <row r="2" spans="1:5" ht="20.25">
      <c r="A2" s="4" t="s">
        <v>86</v>
      </c>
      <c r="B2" s="4"/>
      <c r="C2" s="4"/>
      <c r="D2" s="4"/>
      <c r="E2" s="4"/>
    </row>
    <row r="3" spans="1:5" ht="12.75" customHeight="1">
      <c r="A3" s="27"/>
      <c r="B3" s="28"/>
      <c r="C3" s="28"/>
      <c r="D3" s="28"/>
      <c r="E3" s="30" t="s">
        <v>73</v>
      </c>
    </row>
    <row r="4" spans="1:5" ht="36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</row>
    <row r="5" spans="1:8" ht="19.5" customHeight="1">
      <c r="A5" s="14" t="s">
        <v>9</v>
      </c>
      <c r="B5" s="22" t="s">
        <v>10</v>
      </c>
      <c r="C5" s="32">
        <v>348.28</v>
      </c>
      <c r="D5" s="32">
        <v>355</v>
      </c>
      <c r="E5" s="17">
        <f>D5/C5*100</f>
        <v>101.92948202595613</v>
      </c>
      <c r="G5" s="1">
        <v>666</v>
      </c>
      <c r="H5" s="35">
        <f>D5/G5-1</f>
        <v>-0.46696696696696693</v>
      </c>
    </row>
    <row r="6" spans="1:5" ht="19.5" customHeight="1">
      <c r="A6" s="18" t="s">
        <v>11</v>
      </c>
      <c r="B6" s="22" t="s">
        <v>12</v>
      </c>
      <c r="C6" s="32">
        <f>SUM(C7:C16)</f>
        <v>348.28</v>
      </c>
      <c r="D6" s="32">
        <f>SUM(D7:D16)</f>
        <v>354.76</v>
      </c>
      <c r="E6" s="17">
        <f>D6/C6*100</f>
        <v>101.86057195360057</v>
      </c>
    </row>
    <row r="7" spans="1:5" ht="19.5" customHeight="1">
      <c r="A7" s="14">
        <v>1</v>
      </c>
      <c r="B7" s="21" t="s">
        <v>13</v>
      </c>
      <c r="C7" s="32"/>
      <c r="D7" s="32"/>
      <c r="E7" s="17"/>
    </row>
    <row r="8" spans="1:5" ht="19.5" customHeight="1">
      <c r="A8" s="14">
        <v>2</v>
      </c>
      <c r="B8" s="21" t="s">
        <v>14</v>
      </c>
      <c r="C8" s="32"/>
      <c r="D8" s="32"/>
      <c r="E8" s="17"/>
    </row>
    <row r="9" spans="1:5" ht="19.5" customHeight="1">
      <c r="A9" s="14">
        <v>3</v>
      </c>
      <c r="B9" s="21" t="s">
        <v>15</v>
      </c>
      <c r="C9" s="32"/>
      <c r="D9" s="32"/>
      <c r="E9" s="17"/>
    </row>
    <row r="10" spans="1:5" ht="19.5" customHeight="1">
      <c r="A10" s="14">
        <v>4</v>
      </c>
      <c r="B10" s="21" t="s">
        <v>16</v>
      </c>
      <c r="C10" s="32"/>
      <c r="D10" s="32"/>
      <c r="E10" s="17"/>
    </row>
    <row r="11" spans="1:8" ht="19.5" customHeight="1">
      <c r="A11" s="14">
        <v>5</v>
      </c>
      <c r="B11" s="22" t="s">
        <v>17</v>
      </c>
      <c r="C11" s="32">
        <v>180</v>
      </c>
      <c r="D11" s="32">
        <v>213</v>
      </c>
      <c r="E11" s="17">
        <f>D11/C11*100</f>
        <v>118.33333333333333</v>
      </c>
      <c r="G11" s="1">
        <v>607</v>
      </c>
      <c r="H11" s="35">
        <f>D11/G11-1</f>
        <v>-0.6490939044481054</v>
      </c>
    </row>
    <row r="12" spans="1:8" ht="19.5" customHeight="1">
      <c r="A12" s="14">
        <v>6</v>
      </c>
      <c r="B12" s="22" t="s">
        <v>18</v>
      </c>
      <c r="C12" s="32">
        <v>52.56</v>
      </c>
      <c r="D12" s="33">
        <v>127</v>
      </c>
      <c r="E12" s="17">
        <f>D12/C12*100</f>
        <v>241.62861491628615</v>
      </c>
      <c r="G12" s="1">
        <v>56</v>
      </c>
      <c r="H12" s="35">
        <f>D12/G12-1</f>
        <v>1.2678571428571428</v>
      </c>
    </row>
    <row r="13" spans="1:8" ht="19.5" customHeight="1">
      <c r="A13" s="14">
        <v>7</v>
      </c>
      <c r="B13" s="1" t="s">
        <v>19</v>
      </c>
      <c r="C13" s="32"/>
      <c r="D13" s="33">
        <v>14</v>
      </c>
      <c r="E13" s="17"/>
      <c r="H13" s="35"/>
    </row>
    <row r="14" spans="1:8" ht="19.5" customHeight="1">
      <c r="A14" s="14">
        <v>8</v>
      </c>
      <c r="B14" s="22" t="s">
        <v>20</v>
      </c>
      <c r="C14" s="32">
        <v>9.72</v>
      </c>
      <c r="D14" s="36">
        <v>0.76</v>
      </c>
      <c r="E14" s="17">
        <f>D14/C14*100</f>
        <v>7.818930041152263</v>
      </c>
      <c r="G14" s="1">
        <v>3</v>
      </c>
      <c r="H14" s="35">
        <f>D14/G14-1</f>
        <v>-0.7466666666666666</v>
      </c>
    </row>
    <row r="15" spans="1:5" ht="19.5" customHeight="1">
      <c r="A15" s="14">
        <v>9</v>
      </c>
      <c r="B15" s="21" t="s">
        <v>21</v>
      </c>
      <c r="C15" s="32"/>
      <c r="D15" s="36"/>
      <c r="E15" s="17"/>
    </row>
    <row r="16" spans="1:5" ht="19.5" customHeight="1">
      <c r="A16" s="14">
        <v>10</v>
      </c>
      <c r="B16" s="22" t="s">
        <v>22</v>
      </c>
      <c r="C16" s="32">
        <v>106</v>
      </c>
      <c r="D16" s="33"/>
      <c r="E16" s="17">
        <f>D16/C16*100</f>
        <v>0</v>
      </c>
    </row>
    <row r="17" spans="1:5" ht="19.5" customHeight="1">
      <c r="A17" s="18" t="s">
        <v>23</v>
      </c>
      <c r="B17" s="22" t="s">
        <v>24</v>
      </c>
      <c r="C17" s="32"/>
      <c r="D17" s="32"/>
      <c r="E17" s="17"/>
    </row>
    <row r="18" spans="1:5" ht="19.5" customHeight="1">
      <c r="A18" s="14">
        <v>1</v>
      </c>
      <c r="B18" s="22" t="s">
        <v>25</v>
      </c>
      <c r="C18" s="32"/>
      <c r="D18" s="32"/>
      <c r="E18" s="17"/>
    </row>
    <row r="19" spans="1:5" ht="19.5" customHeight="1">
      <c r="A19" s="14">
        <v>2</v>
      </c>
      <c r="B19" s="22" t="s">
        <v>26</v>
      </c>
      <c r="C19" s="32"/>
      <c r="D19" s="32"/>
      <c r="E19" s="17"/>
    </row>
    <row r="20" spans="1:5" ht="19.5" customHeight="1">
      <c r="A20" s="14">
        <v>3</v>
      </c>
      <c r="B20" s="22" t="s">
        <v>27</v>
      </c>
      <c r="C20" s="32"/>
      <c r="D20" s="32"/>
      <c r="E20" s="17"/>
    </row>
    <row r="21" spans="1:5" ht="19.5" customHeight="1">
      <c r="A21" s="18" t="s">
        <v>28</v>
      </c>
      <c r="B21" s="22" t="s">
        <v>29</v>
      </c>
      <c r="C21" s="32"/>
      <c r="D21" s="32"/>
      <c r="E21" s="17"/>
    </row>
    <row r="22" spans="1:5" ht="19.5" customHeight="1">
      <c r="A22" s="14">
        <v>1</v>
      </c>
      <c r="B22" s="22" t="s">
        <v>30</v>
      </c>
      <c r="C22" s="32"/>
      <c r="D22" s="32"/>
      <c r="E22" s="17"/>
    </row>
    <row r="23" spans="1:5" ht="19.5" customHeight="1">
      <c r="A23" s="14">
        <v>2</v>
      </c>
      <c r="B23" s="22" t="s">
        <v>31</v>
      </c>
      <c r="C23" s="32"/>
      <c r="D23" s="32"/>
      <c r="E23" s="17"/>
    </row>
    <row r="24" spans="1:5" ht="19.5" customHeight="1">
      <c r="A24" s="14">
        <v>3</v>
      </c>
      <c r="B24" s="22" t="s">
        <v>32</v>
      </c>
      <c r="C24" s="32"/>
      <c r="D24" s="32"/>
      <c r="E24" s="17"/>
    </row>
    <row r="25" spans="1:5" ht="19.5" customHeight="1">
      <c r="A25" s="14">
        <v>4</v>
      </c>
      <c r="B25" s="22" t="s">
        <v>33</v>
      </c>
      <c r="C25" s="32"/>
      <c r="D25" s="32"/>
      <c r="E25" s="17"/>
    </row>
    <row r="26" spans="1:5" ht="19.5" customHeight="1">
      <c r="A26" s="18" t="s">
        <v>34</v>
      </c>
      <c r="B26" s="22" t="s">
        <v>35</v>
      </c>
      <c r="C26" s="32"/>
      <c r="D26" s="32"/>
      <c r="E26" s="17"/>
    </row>
    <row r="27" spans="1:5" ht="19.5" customHeight="1">
      <c r="A27" s="14">
        <v>1</v>
      </c>
      <c r="B27" s="22" t="s">
        <v>36</v>
      </c>
      <c r="C27" s="32"/>
      <c r="D27" s="32"/>
      <c r="E27" s="17"/>
    </row>
    <row r="28" spans="1:5" ht="19.5" customHeight="1">
      <c r="A28" s="14">
        <v>2</v>
      </c>
      <c r="B28" s="22" t="s">
        <v>37</v>
      </c>
      <c r="C28" s="32"/>
      <c r="D28" s="32"/>
      <c r="E28" s="17"/>
    </row>
    <row r="29" spans="1:5" ht="19.5" customHeight="1">
      <c r="A29" s="14">
        <v>3</v>
      </c>
      <c r="B29" s="22" t="s">
        <v>38</v>
      </c>
      <c r="C29" s="32"/>
      <c r="D29" s="32"/>
      <c r="E29" s="17"/>
    </row>
    <row r="30" spans="1:5" ht="19.5" customHeight="1">
      <c r="A30" s="18" t="s">
        <v>39</v>
      </c>
      <c r="B30" s="22" t="s">
        <v>40</v>
      </c>
      <c r="C30" s="32"/>
      <c r="D30" s="32"/>
      <c r="E30" s="17"/>
    </row>
    <row r="31" spans="1:7" ht="19.5" customHeight="1">
      <c r="A31" s="18" t="s">
        <v>41</v>
      </c>
      <c r="B31" s="18" t="s">
        <v>42</v>
      </c>
      <c r="C31" s="32">
        <f>'[1]2018北仑支'!D25</f>
        <v>186.9000000000001</v>
      </c>
      <c r="D31" s="33"/>
      <c r="E31" s="17"/>
      <c r="F31" s="1" t="s">
        <v>87</v>
      </c>
      <c r="G31" s="1">
        <v>41</v>
      </c>
    </row>
    <row r="32" spans="1:7" ht="19.5" customHeight="1">
      <c r="A32" s="19"/>
      <c r="B32" s="14" t="s">
        <v>43</v>
      </c>
      <c r="C32" s="32">
        <v>535</v>
      </c>
      <c r="D32" s="33">
        <f>D31+D5</f>
        <v>355</v>
      </c>
      <c r="E32" s="17">
        <f>D32/C32*100</f>
        <v>66.35514018691589</v>
      </c>
      <c r="G32" s="1">
        <v>707</v>
      </c>
    </row>
  </sheetData>
  <sheetProtection/>
  <mergeCells count="1">
    <mergeCell ref="A2:E2"/>
  </mergeCells>
  <printOptions/>
  <pageMargins left="0.94" right="0.75" top="0.98" bottom="0.98" header="0.51" footer="1.02"/>
  <pageSetup fitToHeight="1" fitToWidth="1" horizontalDpi="600" verticalDpi="600" orientation="portrait" paperSize="9"/>
  <headerFooter alignWithMargins="0">
    <oddFooter>&amp;R&amp;14- 55 -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SheetLayoutView="100" workbookViewId="0" topLeftCell="A4">
      <selection activeCell="G41" sqref="G41"/>
    </sheetView>
  </sheetViews>
  <sheetFormatPr defaultColWidth="9.00390625" defaultRowHeight="14.25"/>
  <cols>
    <col min="1" max="1" width="7.25390625" style="1" customWidth="1"/>
    <col min="2" max="2" width="33.375" style="1" customWidth="1"/>
    <col min="3" max="3" width="10.375" style="23" customWidth="1"/>
    <col min="4" max="4" width="10.625" style="24" customWidth="1"/>
    <col min="5" max="5" width="11.00390625" style="25" customWidth="1"/>
    <col min="6" max="6" width="20.75390625" style="1" customWidth="1"/>
    <col min="7" max="16384" width="9.00390625" style="1" customWidth="1"/>
  </cols>
  <sheetData>
    <row r="1" ht="14.25">
      <c r="E1" s="3" t="s">
        <v>88</v>
      </c>
    </row>
    <row r="2" spans="1:5" ht="20.25">
      <c r="A2" s="4" t="s">
        <v>89</v>
      </c>
      <c r="B2" s="4"/>
      <c r="C2" s="4"/>
      <c r="D2" s="26"/>
      <c r="E2" s="4"/>
    </row>
    <row r="3" spans="1:5" ht="15" customHeight="1">
      <c r="A3" s="27"/>
      <c r="B3" s="28"/>
      <c r="C3" s="28"/>
      <c r="D3" s="29"/>
      <c r="E3" s="30" t="s">
        <v>73</v>
      </c>
    </row>
    <row r="4" spans="1:5" ht="36.75" customHeight="1">
      <c r="A4" s="11" t="s">
        <v>3</v>
      </c>
      <c r="B4" s="11" t="s">
        <v>4</v>
      </c>
      <c r="C4" s="11" t="s">
        <v>5</v>
      </c>
      <c r="D4" s="31" t="s">
        <v>6</v>
      </c>
      <c r="E4" s="11" t="s">
        <v>7</v>
      </c>
    </row>
    <row r="5" spans="1:5" ht="21.75" customHeight="1">
      <c r="A5" s="14" t="s">
        <v>9</v>
      </c>
      <c r="B5" s="15" t="s">
        <v>47</v>
      </c>
      <c r="C5" s="32">
        <f>C11</f>
        <v>535</v>
      </c>
      <c r="D5" s="33">
        <f>D11</f>
        <v>0</v>
      </c>
      <c r="E5" s="17">
        <f>D5/C5*100</f>
        <v>0</v>
      </c>
    </row>
    <row r="6" spans="1:5" ht="21.75" customHeight="1">
      <c r="A6" s="18" t="s">
        <v>11</v>
      </c>
      <c r="B6" s="15" t="s">
        <v>48</v>
      </c>
      <c r="C6" s="32"/>
      <c r="D6" s="33"/>
      <c r="E6" s="17"/>
    </row>
    <row r="7" spans="1:5" ht="21.75" customHeight="1">
      <c r="A7" s="14"/>
      <c r="B7" s="15" t="s">
        <v>49</v>
      </c>
      <c r="C7" s="32"/>
      <c r="D7" s="33"/>
      <c r="E7" s="17"/>
    </row>
    <row r="8" spans="1:5" ht="21.75" customHeight="1">
      <c r="A8" s="14"/>
      <c r="B8" s="15" t="s">
        <v>50</v>
      </c>
      <c r="C8" s="32"/>
      <c r="D8" s="33"/>
      <c r="E8" s="17"/>
    </row>
    <row r="9" spans="1:5" ht="21.75" customHeight="1">
      <c r="A9" s="14"/>
      <c r="B9" s="15" t="s">
        <v>51</v>
      </c>
      <c r="C9" s="32"/>
      <c r="D9" s="33"/>
      <c r="E9" s="17"/>
    </row>
    <row r="10" spans="1:5" ht="21.75" customHeight="1">
      <c r="A10" s="14"/>
      <c r="B10" s="15" t="s">
        <v>52</v>
      </c>
      <c r="C10" s="32"/>
      <c r="D10" s="33"/>
      <c r="E10" s="17"/>
    </row>
    <row r="11" spans="1:5" ht="21.75" customHeight="1">
      <c r="A11" s="18" t="s">
        <v>23</v>
      </c>
      <c r="B11" s="15" t="s">
        <v>53</v>
      </c>
      <c r="C11" s="32">
        <f>C19</f>
        <v>535</v>
      </c>
      <c r="D11" s="33">
        <f>D19</f>
        <v>0</v>
      </c>
      <c r="E11" s="17">
        <f>D11/C11*100</f>
        <v>0</v>
      </c>
    </row>
    <row r="12" spans="1:5" ht="21.75" customHeight="1">
      <c r="A12" s="18"/>
      <c r="B12" s="15" t="s">
        <v>54</v>
      </c>
      <c r="C12" s="32"/>
      <c r="D12" s="33"/>
      <c r="E12" s="17"/>
    </row>
    <row r="13" spans="1:5" ht="21.75" customHeight="1">
      <c r="A13" s="18"/>
      <c r="B13" s="15" t="s">
        <v>55</v>
      </c>
      <c r="C13" s="32"/>
      <c r="D13" s="33"/>
      <c r="E13" s="17"/>
    </row>
    <row r="14" spans="1:5" ht="21.75" customHeight="1">
      <c r="A14" s="18"/>
      <c r="B14" s="15" t="s">
        <v>56</v>
      </c>
      <c r="C14" s="32"/>
      <c r="D14" s="33"/>
      <c r="E14" s="17"/>
    </row>
    <row r="15" spans="1:5" ht="21.75" customHeight="1">
      <c r="A15" s="18"/>
      <c r="B15" s="15" t="s">
        <v>57</v>
      </c>
      <c r="C15" s="32"/>
      <c r="D15" s="33"/>
      <c r="E15" s="17"/>
    </row>
    <row r="16" spans="1:5" ht="21.75" customHeight="1">
      <c r="A16" s="18"/>
      <c r="B16" s="15" t="s">
        <v>58</v>
      </c>
      <c r="C16" s="32"/>
      <c r="D16" s="33"/>
      <c r="E16" s="17"/>
    </row>
    <row r="17" spans="1:5" ht="21.75" customHeight="1">
      <c r="A17" s="18"/>
      <c r="B17" s="15" t="s">
        <v>59</v>
      </c>
      <c r="C17" s="32"/>
      <c r="D17" s="33"/>
      <c r="E17" s="17"/>
    </row>
    <row r="18" spans="1:5" ht="21.75" customHeight="1">
      <c r="A18" s="14"/>
      <c r="B18" s="15" t="s">
        <v>60</v>
      </c>
      <c r="C18" s="32"/>
      <c r="D18" s="33"/>
      <c r="E18" s="17"/>
    </row>
    <row r="19" spans="1:5" ht="21.75" customHeight="1">
      <c r="A19" s="14"/>
      <c r="B19" s="15" t="s">
        <v>61</v>
      </c>
      <c r="C19" s="32">
        <v>535</v>
      </c>
      <c r="D19" s="33">
        <v>0</v>
      </c>
      <c r="E19" s="17">
        <f>D19/C19*100</f>
        <v>0</v>
      </c>
    </row>
    <row r="20" spans="1:5" ht="21.75" customHeight="1">
      <c r="A20" s="18" t="s">
        <v>28</v>
      </c>
      <c r="B20" s="15" t="s">
        <v>62</v>
      </c>
      <c r="C20" s="32"/>
      <c r="D20" s="33"/>
      <c r="E20" s="17"/>
    </row>
    <row r="21" spans="1:5" ht="21.75" customHeight="1">
      <c r="A21" s="14"/>
      <c r="B21" s="15" t="s">
        <v>62</v>
      </c>
      <c r="C21" s="32"/>
      <c r="D21" s="33"/>
      <c r="E21" s="17"/>
    </row>
    <row r="22" spans="1:5" ht="21.75" customHeight="1">
      <c r="A22" s="18" t="s">
        <v>34</v>
      </c>
      <c r="B22" s="15" t="s">
        <v>63</v>
      </c>
      <c r="C22" s="32"/>
      <c r="D22" s="33"/>
      <c r="E22" s="17"/>
    </row>
    <row r="23" spans="1:5" ht="21.75" customHeight="1">
      <c r="A23" s="14"/>
      <c r="B23" s="15" t="s">
        <v>64</v>
      </c>
      <c r="C23" s="32"/>
      <c r="D23" s="33"/>
      <c r="E23" s="17"/>
    </row>
    <row r="24" spans="1:5" ht="21.75" customHeight="1">
      <c r="A24" s="18" t="s">
        <v>39</v>
      </c>
      <c r="B24" s="15" t="s">
        <v>65</v>
      </c>
      <c r="C24" s="32"/>
      <c r="D24" s="33"/>
      <c r="E24" s="17"/>
    </row>
    <row r="25" spans="1:5" ht="21.75" customHeight="1">
      <c r="A25" s="18" t="s">
        <v>41</v>
      </c>
      <c r="B25" s="15" t="s">
        <v>66</v>
      </c>
      <c r="C25" s="32"/>
      <c r="D25" s="33"/>
      <c r="E25" s="17"/>
    </row>
    <row r="26" spans="1:5" ht="21.75" customHeight="1">
      <c r="A26" s="18" t="s">
        <v>67</v>
      </c>
      <c r="B26" s="15" t="s">
        <v>68</v>
      </c>
      <c r="C26" s="32"/>
      <c r="D26" s="33">
        <v>355</v>
      </c>
      <c r="E26" s="17"/>
    </row>
    <row r="27" spans="1:5" ht="21.75" customHeight="1">
      <c r="A27" s="19"/>
      <c r="B27" s="34" t="s">
        <v>70</v>
      </c>
      <c r="C27" s="32">
        <f>C5</f>
        <v>535</v>
      </c>
      <c r="D27" s="33">
        <f>D5+D26+D25</f>
        <v>355</v>
      </c>
      <c r="E27" s="17">
        <f>D27/C27*100</f>
        <v>66.35514018691589</v>
      </c>
    </row>
    <row r="29" spans="3:4" ht="14.25" hidden="1">
      <c r="C29" s="23" t="s">
        <v>90</v>
      </c>
      <c r="D29" s="24">
        <f>'2019北仑收'!D32</f>
        <v>355</v>
      </c>
    </row>
    <row r="30" spans="3:4" ht="14.25" hidden="1">
      <c r="C30" s="23" t="s">
        <v>91</v>
      </c>
      <c r="D30" s="24">
        <f>D29-D27</f>
        <v>0</v>
      </c>
    </row>
  </sheetData>
  <sheetProtection/>
  <mergeCells count="1">
    <mergeCell ref="A2:E2"/>
  </mergeCells>
  <printOptions/>
  <pageMargins left="0.94" right="0.75" top="0.98" bottom="0.98" header="0.51" footer="1.02"/>
  <pageSetup fitToHeight="1" fitToWidth="1" horizontalDpi="600" verticalDpi="600" orientation="portrait" paperSize="9"/>
  <headerFooter alignWithMargins="0">
    <oddFooter>&amp;L&amp;14- 56 -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1">
      <selection activeCell="H4" sqref="H4"/>
    </sheetView>
  </sheetViews>
  <sheetFormatPr defaultColWidth="9.00390625" defaultRowHeight="14.25"/>
  <cols>
    <col min="1" max="1" width="7.875" style="1" customWidth="1"/>
    <col min="2" max="2" width="39.625" style="1" customWidth="1"/>
    <col min="3" max="3" width="10.375" style="1" customWidth="1"/>
    <col min="4" max="4" width="9.125" style="1" customWidth="1"/>
    <col min="5" max="5" width="11.25390625" style="3" customWidth="1"/>
    <col min="6" max="6" width="9.25390625" style="3" customWidth="1"/>
    <col min="7" max="16384" width="9.00390625" style="1" customWidth="1"/>
  </cols>
  <sheetData>
    <row r="1" ht="14.25">
      <c r="E1" s="3" t="s">
        <v>92</v>
      </c>
    </row>
    <row r="2" spans="1:5" ht="21.75" customHeight="1">
      <c r="A2" s="4" t="s">
        <v>93</v>
      </c>
      <c r="B2" s="4"/>
      <c r="C2" s="4"/>
      <c r="D2" s="4"/>
      <c r="E2" s="6"/>
    </row>
    <row r="3" spans="1:5" ht="12" customHeight="1">
      <c r="A3" s="7"/>
      <c r="B3" s="8"/>
      <c r="C3" s="8"/>
      <c r="E3" s="10" t="s">
        <v>73</v>
      </c>
    </row>
    <row r="4" spans="1:5" ht="39" customHeight="1">
      <c r="A4" s="11" t="s">
        <v>3</v>
      </c>
      <c r="B4" s="11" t="s">
        <v>94</v>
      </c>
      <c r="C4" s="11" t="s">
        <v>6</v>
      </c>
      <c r="D4" s="11" t="s">
        <v>74</v>
      </c>
      <c r="E4" s="13" t="s">
        <v>75</v>
      </c>
    </row>
    <row r="5" spans="1:5" ht="19.5" customHeight="1">
      <c r="A5" s="14" t="s">
        <v>9</v>
      </c>
      <c r="B5" s="21" t="s">
        <v>10</v>
      </c>
      <c r="C5" s="14">
        <f>'2019北仑收'!D5</f>
        <v>355</v>
      </c>
      <c r="D5" s="14">
        <f>D6</f>
        <v>661</v>
      </c>
      <c r="E5" s="17">
        <f>(D5/C5-1)*100</f>
        <v>86.19718309859155</v>
      </c>
    </row>
    <row r="6" spans="1:5" ht="19.5" customHeight="1">
      <c r="A6" s="18" t="s">
        <v>11</v>
      </c>
      <c r="B6" s="21" t="s">
        <v>12</v>
      </c>
      <c r="C6" s="14">
        <v>355</v>
      </c>
      <c r="D6" s="14">
        <f>SUM(D7:D16)</f>
        <v>661</v>
      </c>
      <c r="E6" s="17">
        <f>(D6/C6-1)*100</f>
        <v>86.19718309859155</v>
      </c>
    </row>
    <row r="7" spans="1:5" ht="19.5" customHeight="1">
      <c r="A7" s="14">
        <v>1</v>
      </c>
      <c r="B7" s="21" t="s">
        <v>13</v>
      </c>
      <c r="C7" s="14"/>
      <c r="D7" s="14"/>
      <c r="E7" s="17"/>
    </row>
    <row r="8" spans="1:5" ht="19.5" customHeight="1">
      <c r="A8" s="14">
        <v>2</v>
      </c>
      <c r="B8" s="21" t="s">
        <v>14</v>
      </c>
      <c r="C8" s="14"/>
      <c r="D8" s="14"/>
      <c r="E8" s="17"/>
    </row>
    <row r="9" spans="1:5" ht="19.5" customHeight="1">
      <c r="A9" s="14">
        <v>3</v>
      </c>
      <c r="B9" s="21" t="s">
        <v>15</v>
      </c>
      <c r="C9" s="14"/>
      <c r="D9" s="14"/>
      <c r="E9" s="17"/>
    </row>
    <row r="10" spans="1:5" ht="19.5" customHeight="1">
      <c r="A10" s="14">
        <v>4</v>
      </c>
      <c r="B10" s="21" t="s">
        <v>16</v>
      </c>
      <c r="C10" s="14"/>
      <c r="D10" s="14"/>
      <c r="E10" s="17"/>
    </row>
    <row r="11" spans="1:5" ht="19.5" customHeight="1">
      <c r="A11" s="14">
        <v>5</v>
      </c>
      <c r="B11" s="22" t="s">
        <v>17</v>
      </c>
      <c r="C11" s="14">
        <f>'2019北仑收'!D11</f>
        <v>213</v>
      </c>
      <c r="D11" s="14">
        <f>378+7</f>
        <v>385</v>
      </c>
      <c r="E11" s="17">
        <f>(D11/C11-1)*100</f>
        <v>80.75117370892019</v>
      </c>
    </row>
    <row r="12" spans="1:5" ht="19.5" customHeight="1">
      <c r="A12" s="14">
        <v>6</v>
      </c>
      <c r="B12" s="22" t="s">
        <v>18</v>
      </c>
      <c r="C12" s="14">
        <f>'2019北仑收'!D12</f>
        <v>127</v>
      </c>
      <c r="D12" s="14">
        <v>82</v>
      </c>
      <c r="E12" s="17">
        <f>(D12/C12-1)*100</f>
        <v>-35.43307086614173</v>
      </c>
    </row>
    <row r="13" spans="1:5" ht="19.5" customHeight="1">
      <c r="A13" s="14">
        <v>7</v>
      </c>
      <c r="B13" s="1" t="s">
        <v>19</v>
      </c>
      <c r="C13" s="14">
        <f>'2019北仑收'!D13</f>
        <v>14</v>
      </c>
      <c r="D13" s="14"/>
      <c r="E13" s="17"/>
    </row>
    <row r="14" spans="1:5" ht="19.5" customHeight="1">
      <c r="A14" s="14">
        <v>8</v>
      </c>
      <c r="B14" s="22" t="s">
        <v>20</v>
      </c>
      <c r="C14" s="14">
        <f>'2019北仑收'!D14</f>
        <v>0.76</v>
      </c>
      <c r="D14" s="14">
        <v>0</v>
      </c>
      <c r="E14" s="17">
        <f>(D14/C14-1)*100</f>
        <v>-100</v>
      </c>
    </row>
    <row r="15" spans="1:5" ht="19.5" customHeight="1">
      <c r="A15" s="14">
        <v>9</v>
      </c>
      <c r="B15" s="21" t="s">
        <v>21</v>
      </c>
      <c r="C15" s="14"/>
      <c r="D15" s="14"/>
      <c r="E15" s="17"/>
    </row>
    <row r="16" spans="1:5" ht="19.5" customHeight="1">
      <c r="A16" s="14">
        <v>10</v>
      </c>
      <c r="B16" s="22" t="s">
        <v>22</v>
      </c>
      <c r="C16" s="14">
        <f>'2019北仑收'!D16</f>
        <v>0</v>
      </c>
      <c r="D16" s="14">
        <v>194</v>
      </c>
      <c r="E16" s="17"/>
    </row>
    <row r="17" spans="1:5" ht="19.5" customHeight="1">
      <c r="A17" s="18" t="s">
        <v>23</v>
      </c>
      <c r="B17" s="22" t="s">
        <v>24</v>
      </c>
      <c r="C17" s="14"/>
      <c r="D17" s="14"/>
      <c r="E17" s="17"/>
    </row>
    <row r="18" spans="1:5" ht="19.5" customHeight="1">
      <c r="A18" s="14">
        <v>1</v>
      </c>
      <c r="B18" s="22" t="s">
        <v>25</v>
      </c>
      <c r="C18" s="14"/>
      <c r="D18" s="14"/>
      <c r="E18" s="17"/>
    </row>
    <row r="19" spans="1:5" ht="19.5" customHeight="1">
      <c r="A19" s="14">
        <v>2</v>
      </c>
      <c r="B19" s="22" t="s">
        <v>26</v>
      </c>
      <c r="C19" s="14"/>
      <c r="D19" s="14"/>
      <c r="E19" s="17"/>
    </row>
    <row r="20" spans="1:5" ht="19.5" customHeight="1">
      <c r="A20" s="14">
        <v>3</v>
      </c>
      <c r="B20" s="22" t="s">
        <v>27</v>
      </c>
      <c r="C20" s="14"/>
      <c r="D20" s="14"/>
      <c r="E20" s="17"/>
    </row>
    <row r="21" spans="1:5" ht="19.5" customHeight="1">
      <c r="A21" s="18" t="s">
        <v>28</v>
      </c>
      <c r="B21" s="22" t="s">
        <v>29</v>
      </c>
      <c r="C21" s="14"/>
      <c r="D21" s="14"/>
      <c r="E21" s="17"/>
    </row>
    <row r="22" spans="1:5" ht="19.5" customHeight="1">
      <c r="A22" s="14">
        <v>1</v>
      </c>
      <c r="B22" s="22" t="s">
        <v>30</v>
      </c>
      <c r="C22" s="14"/>
      <c r="D22" s="14"/>
      <c r="E22" s="17"/>
    </row>
    <row r="23" spans="1:5" ht="19.5" customHeight="1">
      <c r="A23" s="14">
        <v>2</v>
      </c>
      <c r="B23" s="22" t="s">
        <v>31</v>
      </c>
      <c r="C23" s="14"/>
      <c r="D23" s="14"/>
      <c r="E23" s="17"/>
    </row>
    <row r="24" spans="1:5" ht="19.5" customHeight="1">
      <c r="A24" s="14">
        <v>3</v>
      </c>
      <c r="B24" s="22" t="s">
        <v>32</v>
      </c>
      <c r="C24" s="14"/>
      <c r="D24" s="14"/>
      <c r="E24" s="17"/>
    </row>
    <row r="25" spans="1:5" ht="19.5" customHeight="1">
      <c r="A25" s="14">
        <v>4</v>
      </c>
      <c r="B25" s="22" t="s">
        <v>33</v>
      </c>
      <c r="C25" s="14"/>
      <c r="D25" s="14"/>
      <c r="E25" s="17"/>
    </row>
    <row r="26" spans="1:5" ht="19.5" customHeight="1">
      <c r="A26" s="18" t="s">
        <v>34</v>
      </c>
      <c r="B26" s="22" t="s">
        <v>35</v>
      </c>
      <c r="C26" s="14"/>
      <c r="D26" s="14"/>
      <c r="E26" s="17"/>
    </row>
    <row r="27" spans="1:5" ht="19.5" customHeight="1">
      <c r="A27" s="14">
        <v>1</v>
      </c>
      <c r="B27" s="22" t="s">
        <v>36</v>
      </c>
      <c r="C27" s="14"/>
      <c r="D27" s="14"/>
      <c r="E27" s="17"/>
    </row>
    <row r="28" spans="1:5" ht="19.5" customHeight="1">
      <c r="A28" s="14">
        <v>2</v>
      </c>
      <c r="B28" s="22" t="s">
        <v>37</v>
      </c>
      <c r="C28" s="14"/>
      <c r="D28" s="14"/>
      <c r="E28" s="17"/>
    </row>
    <row r="29" spans="1:5" ht="19.5" customHeight="1">
      <c r="A29" s="14">
        <v>3</v>
      </c>
      <c r="B29" s="22" t="s">
        <v>38</v>
      </c>
      <c r="C29" s="14"/>
      <c r="D29" s="14"/>
      <c r="E29" s="17"/>
    </row>
    <row r="30" spans="1:5" ht="19.5" customHeight="1">
      <c r="A30" s="18" t="s">
        <v>39</v>
      </c>
      <c r="B30" s="22" t="s">
        <v>40</v>
      </c>
      <c r="C30" s="14"/>
      <c r="D30" s="14"/>
      <c r="E30" s="17"/>
    </row>
    <row r="31" spans="1:5" ht="19.5" customHeight="1">
      <c r="A31" s="18" t="s">
        <v>41</v>
      </c>
      <c r="B31" s="18" t="s">
        <v>42</v>
      </c>
      <c r="C31" s="14"/>
      <c r="D31" s="16">
        <f>'2019北仑支'!D26</f>
        <v>355</v>
      </c>
      <c r="E31" s="17"/>
    </row>
    <row r="32" spans="1:5" ht="19.5" customHeight="1">
      <c r="A32" s="19"/>
      <c r="B32" s="14" t="s">
        <v>43</v>
      </c>
      <c r="C32" s="14">
        <f>'2019北仑收'!D32</f>
        <v>355</v>
      </c>
      <c r="D32" s="16">
        <f>D31+D5</f>
        <v>1016</v>
      </c>
      <c r="E32" s="17">
        <f>(D32/C32-1)*100</f>
        <v>186.19718309859158</v>
      </c>
    </row>
  </sheetData>
  <sheetProtection/>
  <mergeCells count="1">
    <mergeCell ref="A2:E2"/>
  </mergeCells>
  <printOptions/>
  <pageMargins left="0.94" right="0.75" top="0.98" bottom="0.98" header="0.51" footer="1.02"/>
  <pageSetup fitToHeight="1" fitToWidth="1" horizontalDpi="180" verticalDpi="180" orientation="portrait" paperSize="9"/>
  <headerFooter alignWithMargins="0">
    <oddFooter>&amp;R&amp;14- 57 -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SheetLayoutView="100" workbookViewId="0" topLeftCell="A1">
      <selection activeCell="D28" sqref="D28"/>
    </sheetView>
  </sheetViews>
  <sheetFormatPr defaultColWidth="9.00390625" defaultRowHeight="14.25"/>
  <cols>
    <col min="1" max="1" width="7.375" style="1" customWidth="1"/>
    <col min="2" max="2" width="33.00390625" style="1" customWidth="1"/>
    <col min="3" max="3" width="16.25390625" style="2" customWidth="1"/>
    <col min="4" max="4" width="10.75390625" style="2" customWidth="1"/>
    <col min="5" max="5" width="11.00390625" style="3" customWidth="1"/>
    <col min="6" max="6" width="9.00390625" style="3" customWidth="1"/>
    <col min="7" max="7" width="15.125" style="1" customWidth="1"/>
    <col min="8" max="16384" width="9.00390625" style="1" customWidth="1"/>
  </cols>
  <sheetData>
    <row r="1" ht="14.25">
      <c r="E1" s="3" t="s">
        <v>95</v>
      </c>
    </row>
    <row r="2" spans="1:5" ht="20.25">
      <c r="A2" s="4" t="s">
        <v>96</v>
      </c>
      <c r="B2" s="4"/>
      <c r="C2" s="5"/>
      <c r="D2" s="5"/>
      <c r="E2" s="6"/>
    </row>
    <row r="3" spans="1:5" ht="18" customHeight="1">
      <c r="A3" s="7"/>
      <c r="B3" s="8"/>
      <c r="C3" s="9"/>
      <c r="E3" s="10" t="s">
        <v>73</v>
      </c>
    </row>
    <row r="4" spans="1:9" ht="38.25" customHeight="1">
      <c r="A4" s="11" t="s">
        <v>3</v>
      </c>
      <c r="B4" s="11" t="s">
        <v>94</v>
      </c>
      <c r="C4" s="12" t="s">
        <v>78</v>
      </c>
      <c r="D4" s="12" t="s">
        <v>74</v>
      </c>
      <c r="E4" s="13" t="s">
        <v>75</v>
      </c>
      <c r="G4"/>
      <c r="H4"/>
      <c r="I4"/>
    </row>
    <row r="5" spans="1:9" ht="21.75" customHeight="1">
      <c r="A5" s="14" t="s">
        <v>9</v>
      </c>
      <c r="B5" s="15" t="s">
        <v>47</v>
      </c>
      <c r="C5" s="16"/>
      <c r="D5" s="16">
        <f>D11</f>
        <v>1016</v>
      </c>
      <c r="E5" s="17"/>
      <c r="G5"/>
      <c r="H5"/>
      <c r="I5"/>
    </row>
    <row r="6" spans="1:9" ht="21.75" customHeight="1">
      <c r="A6" s="18" t="s">
        <v>11</v>
      </c>
      <c r="B6" s="15" t="s">
        <v>48</v>
      </c>
      <c r="C6" s="16"/>
      <c r="D6" s="16"/>
      <c r="E6" s="17"/>
      <c r="G6"/>
      <c r="H6"/>
      <c r="I6"/>
    </row>
    <row r="7" spans="1:9" ht="21.75" customHeight="1">
      <c r="A7" s="14"/>
      <c r="B7" s="15" t="s">
        <v>49</v>
      </c>
      <c r="C7" s="16"/>
      <c r="D7" s="16"/>
      <c r="E7" s="17"/>
      <c r="G7"/>
      <c r="H7"/>
      <c r="I7"/>
    </row>
    <row r="8" spans="1:9" ht="21.75" customHeight="1">
      <c r="A8" s="14"/>
      <c r="B8" s="15" t="s">
        <v>50</v>
      </c>
      <c r="C8" s="16"/>
      <c r="D8" s="16"/>
      <c r="E8" s="17"/>
      <c r="G8"/>
      <c r="H8"/>
      <c r="I8"/>
    </row>
    <row r="9" spans="1:9" ht="21.75" customHeight="1">
      <c r="A9" s="14"/>
      <c r="B9" s="15" t="s">
        <v>51</v>
      </c>
      <c r="C9" s="16"/>
      <c r="D9" s="16"/>
      <c r="E9" s="17"/>
      <c r="G9"/>
      <c r="H9"/>
      <c r="I9"/>
    </row>
    <row r="10" spans="1:5" ht="21.75" customHeight="1">
      <c r="A10" s="14"/>
      <c r="B10" s="15" t="s">
        <v>52</v>
      </c>
      <c r="C10" s="16"/>
      <c r="D10" s="16"/>
      <c r="E10" s="17"/>
    </row>
    <row r="11" spans="1:5" ht="21.75" customHeight="1">
      <c r="A11" s="18" t="s">
        <v>23</v>
      </c>
      <c r="B11" s="15" t="s">
        <v>53</v>
      </c>
      <c r="C11" s="16"/>
      <c r="D11" s="16">
        <f>D19</f>
        <v>1016</v>
      </c>
      <c r="E11" s="17"/>
    </row>
    <row r="12" spans="1:5" ht="21.75" customHeight="1">
      <c r="A12" s="18"/>
      <c r="B12" s="15" t="s">
        <v>54</v>
      </c>
      <c r="C12" s="16"/>
      <c r="D12" s="16"/>
      <c r="E12" s="17"/>
    </row>
    <row r="13" spans="1:5" ht="21.75" customHeight="1">
      <c r="A13" s="18"/>
      <c r="B13" s="15" t="s">
        <v>55</v>
      </c>
      <c r="C13" s="16"/>
      <c r="D13" s="16"/>
      <c r="E13" s="17"/>
    </row>
    <row r="14" spans="1:5" ht="21.75" customHeight="1">
      <c r="A14" s="18"/>
      <c r="B14" s="15" t="s">
        <v>56</v>
      </c>
      <c r="C14" s="16"/>
      <c r="D14" s="16"/>
      <c r="E14" s="17"/>
    </row>
    <row r="15" spans="1:5" ht="21.75" customHeight="1">
      <c r="A15" s="18"/>
      <c r="B15" s="15" t="s">
        <v>57</v>
      </c>
      <c r="C15" s="16"/>
      <c r="D15" s="16"/>
      <c r="E15" s="17"/>
    </row>
    <row r="16" spans="1:5" ht="21.75" customHeight="1">
      <c r="A16" s="18"/>
      <c r="B16" s="15" t="s">
        <v>58</v>
      </c>
      <c r="C16" s="16"/>
      <c r="D16" s="16"/>
      <c r="E16" s="17"/>
    </row>
    <row r="17" spans="1:5" ht="21.75" customHeight="1">
      <c r="A17" s="18"/>
      <c r="B17" s="15" t="s">
        <v>59</v>
      </c>
      <c r="C17" s="16"/>
      <c r="D17" s="16"/>
      <c r="E17" s="17"/>
    </row>
    <row r="18" spans="1:5" ht="21.75" customHeight="1">
      <c r="A18" s="14"/>
      <c r="B18" s="15" t="s">
        <v>60</v>
      </c>
      <c r="C18" s="16"/>
      <c r="D18" s="16"/>
      <c r="E18" s="17"/>
    </row>
    <row r="19" spans="1:5" ht="21.75" customHeight="1">
      <c r="A19" s="14"/>
      <c r="B19" s="15" t="s">
        <v>61</v>
      </c>
      <c r="C19" s="16"/>
      <c r="D19" s="16">
        <v>1016</v>
      </c>
      <c r="E19" s="17"/>
    </row>
    <row r="20" spans="1:5" ht="21.75" customHeight="1">
      <c r="A20" s="18" t="s">
        <v>28</v>
      </c>
      <c r="B20" s="15" t="s">
        <v>62</v>
      </c>
      <c r="C20" s="16"/>
      <c r="D20" s="16"/>
      <c r="E20" s="17"/>
    </row>
    <row r="21" spans="1:5" ht="21.75" customHeight="1">
      <c r="A21" s="14"/>
      <c r="B21" s="15" t="s">
        <v>62</v>
      </c>
      <c r="C21" s="16"/>
      <c r="D21" s="16"/>
      <c r="E21" s="17"/>
    </row>
    <row r="22" spans="1:5" ht="21.75" customHeight="1">
      <c r="A22" s="18" t="s">
        <v>34</v>
      </c>
      <c r="B22" s="15" t="s">
        <v>63</v>
      </c>
      <c r="C22" s="16"/>
      <c r="D22" s="16"/>
      <c r="E22" s="17"/>
    </row>
    <row r="23" spans="1:5" ht="21.75" customHeight="1">
      <c r="A23" s="14"/>
      <c r="B23" s="15" t="s">
        <v>64</v>
      </c>
      <c r="C23" s="16"/>
      <c r="D23" s="16"/>
      <c r="E23" s="17"/>
    </row>
    <row r="24" spans="1:5" ht="21.75" customHeight="1">
      <c r="A24" s="18" t="s">
        <v>39</v>
      </c>
      <c r="B24" s="15" t="s">
        <v>65</v>
      </c>
      <c r="C24" s="16"/>
      <c r="D24" s="16"/>
      <c r="E24" s="17"/>
    </row>
    <row r="25" spans="1:5" ht="21.75" customHeight="1">
      <c r="A25" s="18" t="s">
        <v>41</v>
      </c>
      <c r="B25" s="15" t="s">
        <v>66</v>
      </c>
      <c r="C25" s="16"/>
      <c r="D25" s="16"/>
      <c r="E25" s="17"/>
    </row>
    <row r="26" spans="1:5" ht="21.75" customHeight="1">
      <c r="A26" s="18" t="s">
        <v>67</v>
      </c>
      <c r="B26" s="15" t="s">
        <v>68</v>
      </c>
      <c r="C26" s="16">
        <f>'2019北仑支'!D26</f>
        <v>355</v>
      </c>
      <c r="D26" s="16"/>
      <c r="E26" s="17"/>
    </row>
    <row r="27" spans="1:5" ht="19.5" customHeight="1">
      <c r="A27" s="19"/>
      <c r="B27" s="20" t="s">
        <v>70</v>
      </c>
      <c r="C27" s="16">
        <f>'2019北仑支'!D27</f>
        <v>355</v>
      </c>
      <c r="D27" s="16">
        <f>D5</f>
        <v>1016</v>
      </c>
      <c r="E27" s="17">
        <f>(D27/C27-1)*100</f>
        <v>186.19718309859158</v>
      </c>
    </row>
    <row r="29" spans="3:4" ht="14.25" hidden="1">
      <c r="C29" s="2" t="s">
        <v>97</v>
      </c>
      <c r="D29" s="2">
        <f>'2020北仑收'!D32</f>
        <v>1016</v>
      </c>
    </row>
    <row r="30" spans="3:4" ht="14.25" hidden="1">
      <c r="C30" s="2" t="s">
        <v>91</v>
      </c>
      <c r="D30" s="2">
        <f>D29-D27</f>
        <v>0</v>
      </c>
    </row>
    <row r="31" ht="14.25" hidden="1"/>
  </sheetData>
  <sheetProtection/>
  <mergeCells count="1">
    <mergeCell ref="A2:E2"/>
  </mergeCells>
  <printOptions/>
  <pageMargins left="0.94" right="0.75" top="0.98" bottom="0.98" header="0.51" footer="1.02"/>
  <pageSetup fitToHeight="1" fitToWidth="1" horizontalDpi="600" verticalDpi="600" orientation="portrait" paperSize="9"/>
  <headerFooter alignWithMargins="0">
    <oddFooter>&amp;L&amp;14- 58 -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北仑区财政局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admin</cp:lastModifiedBy>
  <cp:lastPrinted>2016-12-30T08:48:40Z</cp:lastPrinted>
  <dcterms:created xsi:type="dcterms:W3CDTF">2014-12-05T02:15:45Z</dcterms:created>
  <dcterms:modified xsi:type="dcterms:W3CDTF">2020-01-10T02:10:38Z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KSORubyTemplate">
    <vt:lpwstr>14</vt:lpwstr>
  </property>
</Properties>
</file>