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1"/>
  </bookViews>
  <sheets>
    <sheet name="财政收入" sheetId="1" r:id="rId1"/>
    <sheet name="支出汇总" sheetId="2" r:id="rId2"/>
    <sheet name="农业" sheetId="3" r:id="rId3"/>
    <sheet name="城建" sheetId="4" r:id="rId4"/>
    <sheet name="党群" sheetId="5" r:id="rId5"/>
    <sheet name="政府" sheetId="6" r:id="rId6"/>
    <sheet name="计生卫生" sheetId="7" r:id="rId7"/>
    <sheet name="文体教育" sheetId="8" r:id="rId8"/>
    <sheet name="综治" sheetId="9" r:id="rId9"/>
    <sheet name="社保" sheetId="10" r:id="rId10"/>
    <sheet name="城管" sheetId="11" r:id="rId11"/>
    <sheet name="社区" sheetId="12" r:id="rId12"/>
  </sheets>
  <definedNames/>
  <calcPr fullCalcOnLoad="1"/>
</workbook>
</file>

<file path=xl/sharedStrings.xml><?xml version="1.0" encoding="utf-8"?>
<sst xmlns="http://schemas.openxmlformats.org/spreadsheetml/2006/main" count="397" uniqueCount="262">
  <si>
    <t>编制单位：小港财政所</t>
  </si>
  <si>
    <t>单位:万元</t>
  </si>
  <si>
    <t>收入 项目</t>
  </si>
  <si>
    <t>预算指标</t>
  </si>
  <si>
    <t>收入实绩</t>
  </si>
  <si>
    <t>去年同期</t>
  </si>
  <si>
    <t>增减%</t>
  </si>
  <si>
    <t>备注</t>
  </si>
  <si>
    <r>
      <t>一</t>
    </r>
    <r>
      <rPr>
        <sz val="12"/>
        <rFont val="Times New Roman"/>
        <family val="1"/>
      </rPr>
      <t>.</t>
    </r>
    <r>
      <rPr>
        <sz val="12"/>
        <rFont val="仿宋_GB2312"/>
        <family val="0"/>
      </rPr>
      <t>地方级税收收入</t>
    </r>
  </si>
  <si>
    <r>
      <t>(</t>
    </r>
    <r>
      <rPr>
        <sz val="12"/>
        <rFont val="仿宋_GB2312"/>
        <family val="0"/>
      </rPr>
      <t>一</t>
    </r>
    <r>
      <rPr>
        <sz val="12"/>
        <rFont val="Times New Roman"/>
        <family val="1"/>
      </rPr>
      <t>)</t>
    </r>
    <r>
      <rPr>
        <sz val="12"/>
        <rFont val="仿宋_GB2312"/>
        <family val="0"/>
      </rPr>
      <t>三税收入</t>
    </r>
  </si>
  <si>
    <t xml:space="preserve"> </t>
  </si>
  <si>
    <r>
      <t>(</t>
    </r>
    <r>
      <rPr>
        <sz val="12"/>
        <rFont val="仿宋_GB2312"/>
        <family val="0"/>
      </rPr>
      <t>二</t>
    </r>
    <r>
      <rPr>
        <sz val="12"/>
        <rFont val="Times New Roman"/>
        <family val="1"/>
      </rPr>
      <t>)</t>
    </r>
    <r>
      <rPr>
        <sz val="12"/>
        <rFont val="仿宋_GB2312"/>
        <family val="0"/>
      </rPr>
      <t>固定收入</t>
    </r>
  </si>
  <si>
    <r>
      <t>1.</t>
    </r>
    <r>
      <rPr>
        <sz val="12"/>
        <rFont val="仿宋_GB2312"/>
        <family val="0"/>
      </rPr>
      <t>其它税收</t>
    </r>
  </si>
  <si>
    <r>
      <t>2.</t>
    </r>
    <r>
      <rPr>
        <sz val="12"/>
        <rFont val="仿宋_GB2312"/>
        <family val="0"/>
      </rPr>
      <t>城建税</t>
    </r>
  </si>
  <si>
    <r>
      <t>二</t>
    </r>
    <r>
      <rPr>
        <sz val="12"/>
        <rFont val="Times New Roman"/>
        <family val="1"/>
      </rPr>
      <t>.</t>
    </r>
    <r>
      <rPr>
        <sz val="12"/>
        <rFont val="仿宋_GB2312"/>
        <family val="0"/>
      </rPr>
      <t>街道可用财力</t>
    </r>
  </si>
  <si>
    <r>
      <t>(</t>
    </r>
    <r>
      <rPr>
        <sz val="12"/>
        <rFont val="仿宋_GB2312"/>
        <family val="0"/>
      </rPr>
      <t>一</t>
    </r>
    <r>
      <rPr>
        <sz val="12"/>
        <rFont val="Times New Roman"/>
        <family val="1"/>
      </rPr>
      <t>)</t>
    </r>
    <r>
      <rPr>
        <sz val="12"/>
        <rFont val="仿宋_GB2312"/>
        <family val="0"/>
      </rPr>
      <t>预算内各项收入</t>
    </r>
  </si>
  <si>
    <r>
      <t>(</t>
    </r>
    <r>
      <rPr>
        <sz val="12"/>
        <rFont val="仿宋_GB2312"/>
        <family val="0"/>
      </rPr>
      <t>二</t>
    </r>
    <r>
      <rPr>
        <sz val="12"/>
        <rFont val="Times New Roman"/>
        <family val="1"/>
      </rPr>
      <t>)</t>
    </r>
    <r>
      <rPr>
        <sz val="12"/>
        <rFont val="仿宋_GB2312"/>
        <family val="0"/>
      </rPr>
      <t>文教基金收入</t>
    </r>
  </si>
  <si>
    <r>
      <t>(</t>
    </r>
    <r>
      <rPr>
        <sz val="12"/>
        <rFont val="仿宋_GB2312"/>
        <family val="0"/>
      </rPr>
      <t>三</t>
    </r>
    <r>
      <rPr>
        <sz val="12"/>
        <rFont val="Times New Roman"/>
        <family val="1"/>
      </rPr>
      <t>)</t>
    </r>
    <r>
      <rPr>
        <sz val="12"/>
        <rFont val="仿宋_GB2312"/>
        <family val="0"/>
      </rPr>
      <t>预算外收入</t>
    </r>
  </si>
  <si>
    <r>
      <t>1.</t>
    </r>
    <r>
      <rPr>
        <sz val="12"/>
        <rFont val="宋体"/>
        <family val="0"/>
      </rPr>
      <t>征地补偿费</t>
    </r>
  </si>
  <si>
    <r>
      <t>2.</t>
    </r>
    <r>
      <rPr>
        <sz val="12"/>
        <rFont val="宋体"/>
        <family val="0"/>
      </rPr>
      <t>利息收入</t>
    </r>
  </si>
  <si>
    <r>
      <t>3.</t>
    </r>
    <r>
      <rPr>
        <sz val="12"/>
        <rFont val="仿宋_GB2312"/>
        <family val="0"/>
      </rPr>
      <t>其它收入</t>
    </r>
  </si>
  <si>
    <r>
      <t>编制单位：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小港财政所</t>
    </r>
    <r>
      <rPr>
        <sz val="12"/>
        <rFont val="Times New Roman"/>
        <family val="1"/>
      </rPr>
      <t xml:space="preserve">                   </t>
    </r>
  </si>
  <si>
    <t>单位：万元</t>
  </si>
  <si>
    <t>项    目</t>
  </si>
  <si>
    <r>
      <t>预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算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标</t>
    </r>
  </si>
  <si>
    <r>
      <t>支出</t>
    </r>
    <r>
      <rPr>
        <sz val="12"/>
        <rFont val="宋体"/>
        <family val="0"/>
      </rPr>
      <t>实</t>
    </r>
    <r>
      <rPr>
        <sz val="12"/>
        <rFont val="宋体"/>
        <family val="0"/>
      </rPr>
      <t>绩</t>
    </r>
  </si>
  <si>
    <t>增幅</t>
  </si>
  <si>
    <r>
      <t xml:space="preserve"> </t>
    </r>
    <r>
      <rPr>
        <sz val="12"/>
        <rFont val="宋体"/>
        <family val="0"/>
      </rPr>
      <t>小</t>
    </r>
    <r>
      <rPr>
        <sz val="12"/>
        <rFont val="宋体"/>
        <family val="0"/>
      </rPr>
      <t>计</t>
    </r>
  </si>
  <si>
    <r>
      <t xml:space="preserve">  </t>
    </r>
    <r>
      <rPr>
        <sz val="12"/>
        <rFont val="宋体"/>
        <family val="0"/>
      </rPr>
      <t>专项安排</t>
    </r>
  </si>
  <si>
    <t>街道财政</t>
  </si>
  <si>
    <r>
      <t>1</t>
    </r>
    <r>
      <rPr>
        <sz val="12"/>
        <rFont val="宋体"/>
        <family val="0"/>
      </rPr>
      <t>、农业支出</t>
    </r>
  </si>
  <si>
    <r>
      <t>2</t>
    </r>
    <r>
      <rPr>
        <sz val="12"/>
        <rFont val="宋体"/>
        <family val="0"/>
      </rPr>
      <t>、城建支出</t>
    </r>
  </si>
  <si>
    <r>
      <t>3</t>
    </r>
    <r>
      <rPr>
        <sz val="12"/>
        <rFont val="宋体"/>
        <family val="0"/>
      </rPr>
      <t>、行政（党群）</t>
    </r>
  </si>
  <si>
    <r>
      <t>4</t>
    </r>
    <r>
      <rPr>
        <sz val="12"/>
        <rFont val="宋体"/>
        <family val="0"/>
      </rPr>
      <t>、行政（政府）</t>
    </r>
  </si>
  <si>
    <r>
      <t>5</t>
    </r>
    <r>
      <rPr>
        <sz val="12"/>
        <rFont val="宋体"/>
        <family val="0"/>
      </rPr>
      <t>、计生、卫生</t>
    </r>
  </si>
  <si>
    <r>
      <t>6</t>
    </r>
    <r>
      <rPr>
        <sz val="12"/>
        <rFont val="宋体"/>
        <family val="0"/>
      </rPr>
      <t>、文体、教育</t>
    </r>
  </si>
  <si>
    <r>
      <t>7</t>
    </r>
    <r>
      <rPr>
        <sz val="12"/>
        <rFont val="宋体"/>
        <family val="0"/>
      </rPr>
      <t>、综合治理</t>
    </r>
  </si>
  <si>
    <r>
      <t>8</t>
    </r>
    <r>
      <rPr>
        <sz val="12"/>
        <rFont val="宋体"/>
        <family val="0"/>
      </rPr>
      <t>、社保科、武装</t>
    </r>
  </si>
  <si>
    <r>
      <t>9</t>
    </r>
    <r>
      <rPr>
        <sz val="12"/>
        <rFont val="宋体"/>
        <family val="0"/>
      </rPr>
      <t>、城管、消防</t>
    </r>
  </si>
  <si>
    <r>
      <t>10</t>
    </r>
    <r>
      <rPr>
        <sz val="12"/>
        <rFont val="宋体"/>
        <family val="0"/>
      </rPr>
      <t>、社区经费</t>
    </r>
  </si>
  <si>
    <r>
      <t>11</t>
    </r>
    <r>
      <rPr>
        <sz val="12"/>
        <rFont val="宋体"/>
        <family val="0"/>
      </rPr>
      <t>、技改补助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</si>
  <si>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计</t>
    </r>
  </si>
  <si>
    <t>备注：1、办公用品统一向党政办领取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</si>
  <si>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2、招待费含礼品、食品、香烟、就餐等</t>
    </r>
  </si>
  <si>
    <r>
      <t>编制单位：农业科</t>
    </r>
    <r>
      <rPr>
        <sz val="12"/>
        <rFont val="Times New Roman"/>
        <family val="1"/>
      </rPr>
      <t xml:space="preserve">                    </t>
    </r>
  </si>
  <si>
    <t>项  目</t>
  </si>
  <si>
    <t>预 算 指 标</t>
  </si>
  <si>
    <t>支出实绩</t>
  </si>
  <si>
    <t>完成比例</t>
  </si>
  <si>
    <t>专项安排</t>
  </si>
  <si>
    <t>林特</t>
  </si>
  <si>
    <t>预算外</t>
  </si>
  <si>
    <t>水利</t>
  </si>
  <si>
    <t>农技</t>
  </si>
  <si>
    <t>畜牧</t>
  </si>
  <si>
    <t>水产</t>
  </si>
  <si>
    <t>农机</t>
  </si>
  <si>
    <t>基地建设</t>
  </si>
  <si>
    <t>招待费</t>
  </si>
  <si>
    <r>
      <t>编制单位：城建科</t>
    </r>
    <r>
      <rPr>
        <sz val="12"/>
        <rFont val="Times New Roman"/>
        <family val="1"/>
      </rPr>
      <t xml:space="preserve">                    </t>
    </r>
  </si>
  <si>
    <t>农村公路维修</t>
  </si>
  <si>
    <t>新农村建设（美丽乡村）补助</t>
  </si>
  <si>
    <t>公共资源交易中心</t>
  </si>
  <si>
    <t>历年工程尾款</t>
  </si>
  <si>
    <t>老小区改造</t>
  </si>
  <si>
    <t>其它零星工程</t>
  </si>
  <si>
    <r>
      <t>编制单位：行政管理（党群）</t>
    </r>
    <r>
      <rPr>
        <sz val="12"/>
        <rFont val="Times New Roman"/>
        <family val="1"/>
      </rPr>
      <t xml:space="preserve">   </t>
    </r>
  </si>
  <si>
    <t>纪工委</t>
  </si>
  <si>
    <t>组织</t>
  </si>
  <si>
    <t>人大</t>
  </si>
  <si>
    <t>工会</t>
  </si>
  <si>
    <t>团委</t>
  </si>
  <si>
    <t>妇联</t>
  </si>
  <si>
    <t>关工委</t>
  </si>
  <si>
    <t>接待费</t>
  </si>
  <si>
    <t>科协</t>
  </si>
  <si>
    <t>政协</t>
  </si>
  <si>
    <t>新农办</t>
  </si>
  <si>
    <r>
      <t>编制单位：行政管理（政府）</t>
    </r>
    <r>
      <rPr>
        <sz val="12"/>
        <rFont val="Times New Roman"/>
        <family val="1"/>
      </rPr>
      <t xml:space="preserve">                    </t>
    </r>
  </si>
  <si>
    <t>人员经费</t>
  </si>
  <si>
    <t>各系考核奖</t>
  </si>
  <si>
    <t>各类保险</t>
  </si>
  <si>
    <t>其他人员经费</t>
  </si>
  <si>
    <t>遗属补助</t>
  </si>
  <si>
    <t>食堂费用</t>
  </si>
  <si>
    <t>汽车费用</t>
  </si>
  <si>
    <t>财政事业费</t>
  </si>
  <si>
    <t>含结算中心</t>
  </si>
  <si>
    <t>水电费</t>
  </si>
  <si>
    <t>综合接待费</t>
  </si>
  <si>
    <t>会务费</t>
  </si>
  <si>
    <t>综合办公费</t>
  </si>
  <si>
    <t>捐赠、扶贫、部队、站所、村居奖励</t>
  </si>
  <si>
    <t>其他</t>
  </si>
  <si>
    <r>
      <t>编制单位：计生、卫生</t>
    </r>
    <r>
      <rPr>
        <sz val="12"/>
        <rFont val="Times New Roman"/>
        <family val="1"/>
      </rPr>
      <t xml:space="preserve">                                                                            </t>
    </r>
    <r>
      <rPr>
        <sz val="12"/>
        <rFont val="宋体"/>
        <family val="0"/>
      </rPr>
      <t>单位：万元</t>
    </r>
  </si>
  <si>
    <r>
      <t xml:space="preserve"> </t>
    </r>
    <r>
      <rPr>
        <sz val="12"/>
        <rFont val="宋体"/>
        <family val="0"/>
      </rPr>
      <t>小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计</t>
    </r>
  </si>
  <si>
    <t>计生奖励费</t>
  </si>
  <si>
    <t>计生宣传费</t>
  </si>
  <si>
    <t>计生事业费</t>
  </si>
  <si>
    <t>保洁补助</t>
  </si>
  <si>
    <t>公立社区卫生服务站人员经费</t>
  </si>
  <si>
    <t>合计</t>
  </si>
  <si>
    <t>项 目</t>
  </si>
  <si>
    <r>
      <t>小</t>
    </r>
    <r>
      <rPr>
        <sz val="12"/>
        <rFont val="宋体"/>
        <family val="0"/>
      </rPr>
      <t>计</t>
    </r>
  </si>
  <si>
    <t>文化站</t>
  </si>
  <si>
    <t>教育</t>
  </si>
  <si>
    <t>教育经费</t>
  </si>
  <si>
    <t>区定数</t>
  </si>
  <si>
    <r>
      <t>编制单位：综合治理</t>
    </r>
    <r>
      <rPr>
        <sz val="12"/>
        <rFont val="Times New Roman"/>
        <family val="1"/>
      </rPr>
      <t xml:space="preserve">                   </t>
    </r>
  </si>
  <si>
    <t>队伍经费</t>
  </si>
  <si>
    <t>交通安全</t>
  </si>
  <si>
    <t>信访维稳</t>
  </si>
  <si>
    <t>禁毒</t>
  </si>
  <si>
    <t>双拥优抚</t>
  </si>
  <si>
    <t>敬老院</t>
  </si>
  <si>
    <t>民政</t>
  </si>
  <si>
    <t>慈善</t>
  </si>
  <si>
    <t>殡葬</t>
  </si>
  <si>
    <t>救助站</t>
  </si>
  <si>
    <t>转岗就业</t>
  </si>
  <si>
    <t>老龄办</t>
  </si>
  <si>
    <t>大病医疗救助配套</t>
  </si>
  <si>
    <t>人防</t>
  </si>
  <si>
    <t>残联</t>
  </si>
  <si>
    <t>救灾救济</t>
  </si>
  <si>
    <t>临时救助</t>
  </si>
  <si>
    <r>
      <t>编制单位：城管科</t>
    </r>
    <r>
      <rPr>
        <sz val="12"/>
        <rFont val="ITC Avant Garde Gothic"/>
        <family val="2"/>
      </rPr>
      <t xml:space="preserve">                                                                         </t>
    </r>
  </si>
  <si>
    <r>
      <t>项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目</t>
    </r>
  </si>
  <si>
    <r>
      <t>预 算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指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标</t>
    </r>
  </si>
  <si>
    <t xml:space="preserve"> 小计</t>
  </si>
  <si>
    <t>园林处</t>
  </si>
  <si>
    <t>环卫站</t>
  </si>
  <si>
    <t>执法中队</t>
  </si>
  <si>
    <t>消防应急</t>
  </si>
  <si>
    <t>城区无物业管理</t>
  </si>
  <si>
    <t>合  计</t>
  </si>
  <si>
    <t>编制单位：社区经费</t>
  </si>
  <si>
    <t>红联社区</t>
  </si>
  <si>
    <t>竺山社区</t>
  </si>
  <si>
    <t>陈山社区</t>
  </si>
  <si>
    <t>高河塘社区</t>
  </si>
  <si>
    <t>山下社区</t>
  </si>
  <si>
    <t>青墩社区</t>
  </si>
  <si>
    <t>枫林社区</t>
  </si>
  <si>
    <t>下邵社区</t>
  </si>
  <si>
    <t>谢墅社区</t>
  </si>
  <si>
    <t>社区办</t>
  </si>
  <si>
    <t>惠民政策补助</t>
  </si>
  <si>
    <t>农经：记账户补贴</t>
  </si>
  <si>
    <t>土地确权工作经费</t>
  </si>
  <si>
    <t>统计补贴及信息员奖</t>
  </si>
  <si>
    <t>三农普查</t>
  </si>
  <si>
    <t>三资代理中心</t>
  </si>
  <si>
    <t>合作社、家庭农场</t>
  </si>
  <si>
    <t>新棉都市农业精品园</t>
  </si>
  <si>
    <t>前进路沿线截污工程</t>
  </si>
  <si>
    <t>江南公路双桥危桥改造工程</t>
  </si>
  <si>
    <t>派出所附属用房装修工程</t>
  </si>
  <si>
    <t>危房动态观测及补助</t>
  </si>
  <si>
    <t>建设等村老年活动中心</t>
  </si>
  <si>
    <t>原小港法庭用房改造项目</t>
  </si>
  <si>
    <t>山下社区用房改造工程</t>
  </si>
  <si>
    <t>渡头董社区用房装修工程</t>
  </si>
  <si>
    <t>江滨路南段路面改造工程</t>
  </si>
  <si>
    <t>城区监控系统安装工程</t>
  </si>
  <si>
    <t>武装</t>
  </si>
  <si>
    <t>预算外20万</t>
  </si>
  <si>
    <t>预算内5万</t>
  </si>
  <si>
    <t>预算内4万</t>
  </si>
  <si>
    <t>职工疗休养</t>
  </si>
  <si>
    <t>考察费</t>
  </si>
  <si>
    <t>各工作站经费</t>
  </si>
  <si>
    <t>预算外</t>
  </si>
  <si>
    <t>居民健康体检乡村医生管理</t>
  </si>
  <si>
    <t>整治示范合格卫生村社区</t>
  </si>
  <si>
    <t>农村改厕改粪垃圾中转站卫生服务站改造</t>
  </si>
  <si>
    <t>除四害卫生防疫费</t>
  </si>
  <si>
    <t>红十字会献血</t>
  </si>
  <si>
    <t>卫生服务站室改造经费</t>
  </si>
  <si>
    <t>预算外50万</t>
  </si>
  <si>
    <t>义务教育补助</t>
  </si>
  <si>
    <t>成人教育补助</t>
  </si>
  <si>
    <t>学前教育补助</t>
  </si>
  <si>
    <t>其他教育补助</t>
  </si>
  <si>
    <t>退休教师协会</t>
  </si>
  <si>
    <t>预算外30万</t>
  </si>
  <si>
    <t>综治工作经费</t>
  </si>
  <si>
    <t>综治警务室经费</t>
  </si>
  <si>
    <t>法律顾问、司法调解</t>
  </si>
  <si>
    <t>安防网络建设经费</t>
  </si>
  <si>
    <t>红联警务室装修工程</t>
  </si>
  <si>
    <r>
      <t>编制单位：社保科</t>
    </r>
    <r>
      <rPr>
        <sz val="12"/>
        <rFont val="Times New Roman"/>
        <family val="1"/>
      </rPr>
      <t xml:space="preserve">                 </t>
    </r>
  </si>
  <si>
    <t>老体协</t>
  </si>
  <si>
    <t>劳动仲裁</t>
  </si>
  <si>
    <t>办证大厅装修工程</t>
  </si>
  <si>
    <t>市政处</t>
  </si>
  <si>
    <t>三改一拆、无违章专项经费</t>
  </si>
  <si>
    <t>小浃江菜场</t>
  </si>
  <si>
    <t>长山社区</t>
  </si>
  <si>
    <t>渡头董社区</t>
  </si>
  <si>
    <t>兴岙社区</t>
  </si>
  <si>
    <t>衙前社区</t>
  </si>
  <si>
    <t>朱田社区</t>
  </si>
  <si>
    <t>红联社区社会组织活动中心结算</t>
  </si>
  <si>
    <t>渡头董社区周边建设</t>
  </si>
  <si>
    <t>下邵社区广场、周边及公厕</t>
  </si>
  <si>
    <t>陈山社区为老服务项目建设</t>
  </si>
  <si>
    <t>长山社区装修工程结算、内部提升</t>
  </si>
  <si>
    <t>谢墅社区民族品牌工作打造</t>
  </si>
  <si>
    <t>预算外275万</t>
  </si>
  <si>
    <r>
      <t>1.50%</t>
    </r>
    <r>
      <rPr>
        <sz val="12"/>
        <rFont val="仿宋_GB2312"/>
        <family val="0"/>
      </rPr>
      <t>增值税</t>
    </r>
  </si>
  <si>
    <r>
      <t>2.50%</t>
    </r>
    <r>
      <rPr>
        <sz val="12"/>
        <rFont val="仿宋_GB2312"/>
        <family val="0"/>
      </rPr>
      <t>营业税</t>
    </r>
  </si>
  <si>
    <r>
      <t>3.40%</t>
    </r>
    <r>
      <rPr>
        <sz val="12"/>
        <rFont val="宋体"/>
        <family val="0"/>
      </rPr>
      <t>企业所得税</t>
    </r>
  </si>
  <si>
    <r>
      <t>4.40%</t>
    </r>
    <r>
      <rPr>
        <sz val="12"/>
        <rFont val="仿宋_GB2312"/>
        <family val="0"/>
      </rPr>
      <t>个人所得税</t>
    </r>
  </si>
  <si>
    <t>河道管理</t>
  </si>
  <si>
    <t>甬江塘管理</t>
  </si>
  <si>
    <t>孔墅渣土场排水沟工程</t>
  </si>
  <si>
    <t>小港三小北侧桥梁改造工程</t>
  </si>
  <si>
    <t>污水零直排</t>
  </si>
  <si>
    <t>红联警务室装修工程</t>
  </si>
  <si>
    <t>高河塘警务室装修工程</t>
  </si>
  <si>
    <t>预算外150</t>
  </si>
  <si>
    <t>预算外150万</t>
  </si>
  <si>
    <t>预算外72万</t>
  </si>
  <si>
    <t>预算外1335万</t>
  </si>
  <si>
    <t>预算外1427万</t>
  </si>
  <si>
    <t>预算外2166万</t>
  </si>
  <si>
    <t>预算外700万</t>
  </si>
  <si>
    <t>健康教育卫生宣传</t>
  </si>
  <si>
    <t>预算外70万，含工贸西区16万</t>
  </si>
  <si>
    <t>预算外5万</t>
  </si>
  <si>
    <t>预算外10万</t>
  </si>
  <si>
    <t>预算外20万</t>
  </si>
  <si>
    <t>预算外38万</t>
  </si>
  <si>
    <t>预算外17万</t>
  </si>
  <si>
    <t>预算外220万</t>
  </si>
  <si>
    <r>
      <t>编制单位：教育</t>
    </r>
    <r>
      <rPr>
        <sz val="12"/>
        <rFont val="Times New Roman"/>
        <family val="1"/>
      </rPr>
      <t xml:space="preserve">                    </t>
    </r>
  </si>
  <si>
    <t>预算外46.7万</t>
  </si>
  <si>
    <t>预算外178万</t>
  </si>
  <si>
    <t>预算外841.7万</t>
  </si>
  <si>
    <t>预算外507万</t>
  </si>
  <si>
    <t>预算外80万</t>
  </si>
  <si>
    <t>综合控指挥室</t>
  </si>
  <si>
    <t>预算内71万</t>
  </si>
  <si>
    <t>预算内10万</t>
  </si>
  <si>
    <t>预算内81万</t>
  </si>
  <si>
    <t>预算外135万</t>
  </si>
  <si>
    <t>预算外135万</t>
  </si>
  <si>
    <t>城管食堂</t>
  </si>
  <si>
    <t>预算内600万</t>
  </si>
  <si>
    <t>预算内623万</t>
  </si>
  <si>
    <t>预算内1223万</t>
  </si>
  <si>
    <t>山下社区新大楼内部建设</t>
  </si>
  <si>
    <t>谢墅社区民族展厅运行维护</t>
  </si>
  <si>
    <t>竺山社区街道级社会组织服务中心建设</t>
  </si>
  <si>
    <t>长山孝廉文化馆</t>
  </si>
  <si>
    <r>
      <t>12</t>
    </r>
    <r>
      <rPr>
        <sz val="12"/>
        <rFont val="宋体"/>
        <family val="0"/>
      </rPr>
      <t>、上级补助</t>
    </r>
  </si>
  <si>
    <r>
      <t>13</t>
    </r>
    <r>
      <rPr>
        <sz val="12"/>
        <rFont val="宋体"/>
        <family val="0"/>
      </rPr>
      <t>、总预备费</t>
    </r>
  </si>
  <si>
    <t>宣传统战侨联</t>
  </si>
  <si>
    <t>小港街道财政2018年12月收入执行情况表</t>
  </si>
  <si>
    <t>小港街道财政2018年12月支出执行情况表</t>
  </si>
  <si>
    <t>小港街道财政2018年12月支出执行情况表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</si>
</sst>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.0_ "/>
  </numFmts>
  <fonts count="48">
    <font>
      <sz val="12"/>
      <name val="宋体"/>
      <family val="0"/>
    </font>
    <font>
      <sz val="18"/>
      <name val="黑体"/>
      <family val="3"/>
    </font>
    <font>
      <sz val="12"/>
      <name val="Times New Roman"/>
      <family val="1"/>
    </font>
    <font>
      <sz val="10"/>
      <name val="宋体"/>
      <family val="0"/>
    </font>
    <font>
      <sz val="12"/>
      <name val="ITC Avant Garde Gothic"/>
      <family val="2"/>
    </font>
    <font>
      <sz val="12"/>
      <name val="仿宋_GB2312"/>
      <family val="0"/>
    </font>
    <font>
      <sz val="9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1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1" xfId="0" applyNumberForma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5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5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shrinkToFit="1"/>
    </xf>
    <xf numFmtId="0" fontId="13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176" fontId="5" fillId="0" borderId="11" xfId="40" applyNumberFormat="1" applyFont="1" applyBorder="1" applyAlignment="1">
      <alignment horizontal="left"/>
      <protection/>
    </xf>
    <xf numFmtId="176" fontId="2" fillId="0" borderId="11" xfId="40" applyNumberFormat="1" applyFont="1" applyBorder="1" applyAlignment="1">
      <alignment horizontal="left"/>
      <protection/>
    </xf>
    <xf numFmtId="0" fontId="0" fillId="0" borderId="11" xfId="0" applyBorder="1" applyAlignment="1">
      <alignment/>
    </xf>
    <xf numFmtId="176" fontId="5" fillId="0" borderId="11" xfId="40" applyNumberFormat="1" applyFont="1" applyBorder="1" applyAlignment="1">
      <alignment horizontal="center"/>
      <protection/>
    </xf>
    <xf numFmtId="176" fontId="7" fillId="0" borderId="11" xfId="40" applyNumberFormat="1" applyFont="1" applyBorder="1" applyAlignment="1">
      <alignment horizontal="center"/>
      <protection/>
    </xf>
    <xf numFmtId="176" fontId="2" fillId="0" borderId="11" xfId="40" applyNumberFormat="1" applyFont="1" applyBorder="1" applyAlignment="1">
      <alignment horizontal="center"/>
      <protection/>
    </xf>
    <xf numFmtId="17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79" fontId="0" fillId="0" borderId="11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44" fontId="0" fillId="0" borderId="15" xfId="44" applyFont="1" applyBorder="1" applyAlignment="1">
      <alignment horizontal="center" vertical="center" shrinkToFit="1"/>
    </xf>
    <xf numFmtId="44" fontId="0" fillId="0" borderId="16" xfId="44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shrinkToFit="1"/>
    </xf>
    <xf numFmtId="0" fontId="0" fillId="0" borderId="12" xfId="0" applyFont="1" applyBorder="1" applyAlignment="1">
      <alignment horizontal="center" vertical="center" shrinkToFit="1"/>
    </xf>
    <xf numFmtId="44" fontId="3" fillId="0" borderId="15" xfId="44" applyFont="1" applyBorder="1" applyAlignment="1">
      <alignment horizontal="center" vertical="center" shrinkToFit="1"/>
    </xf>
    <xf numFmtId="44" fontId="3" fillId="0" borderId="16" xfId="44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4" fontId="0" fillId="0" borderId="11" xfId="44" applyFont="1" applyBorder="1" applyAlignment="1">
      <alignment horizontal="center" vertical="center"/>
    </xf>
    <xf numFmtId="44" fontId="0" fillId="0" borderId="15" xfId="44" applyFont="1" applyBorder="1" applyAlignment="1">
      <alignment horizontal="center" vertical="center"/>
    </xf>
    <xf numFmtId="44" fontId="0" fillId="0" borderId="16" xfId="44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44" fontId="3" fillId="0" borderId="15" xfId="44" applyFont="1" applyBorder="1" applyAlignment="1">
      <alignment horizontal="left" vertical="center" shrinkToFit="1"/>
    </xf>
    <xf numFmtId="44" fontId="3" fillId="0" borderId="16" xfId="44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 shrinkToFit="1"/>
    </xf>
    <xf numFmtId="0" fontId="13" fillId="0" borderId="16" xfId="0" applyFont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1" sqref="G1:H16384"/>
    </sheetView>
  </sheetViews>
  <sheetFormatPr defaultColWidth="9.00390625" defaultRowHeight="24" customHeight="1"/>
  <cols>
    <col min="1" max="1" width="20.00390625" style="0" customWidth="1"/>
    <col min="2" max="5" width="11.25390625" style="0" customWidth="1"/>
    <col min="6" max="6" width="13.25390625" style="0" customWidth="1"/>
    <col min="7" max="7" width="12.25390625" style="0" customWidth="1"/>
  </cols>
  <sheetData>
    <row r="1" spans="1:6" ht="25.5" customHeight="1">
      <c r="A1" s="60" t="s">
        <v>259</v>
      </c>
      <c r="B1" s="60"/>
      <c r="C1" s="60"/>
      <c r="D1" s="60"/>
      <c r="E1" s="60"/>
      <c r="F1" s="60"/>
    </row>
    <row r="2" spans="1:6" ht="21.75" customHeight="1">
      <c r="A2" s="61" t="s">
        <v>0</v>
      </c>
      <c r="B2" s="61"/>
      <c r="C2" s="37"/>
      <c r="D2" s="37"/>
      <c r="E2" s="62" t="s">
        <v>1</v>
      </c>
      <c r="F2" s="63"/>
    </row>
    <row r="3" spans="1:6" ht="24" customHeight="1">
      <c r="A3" s="38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8" t="s">
        <v>7</v>
      </c>
    </row>
    <row r="4" spans="1:6" ht="24" customHeight="1">
      <c r="A4" s="45" t="s">
        <v>8</v>
      </c>
      <c r="B4" s="38">
        <f>SUM(B5,B10)</f>
        <v>113900</v>
      </c>
      <c r="C4" s="38">
        <f>SUM(C5,C10)</f>
        <v>127608.03</v>
      </c>
      <c r="D4" s="38">
        <v>116129.93</v>
      </c>
      <c r="E4" s="38">
        <f>(C4/D4-1)*100</f>
        <v>9.883843036846752</v>
      </c>
      <c r="F4" s="38"/>
    </row>
    <row r="5" spans="1:6" ht="24" customHeight="1">
      <c r="A5" s="46" t="s">
        <v>9</v>
      </c>
      <c r="B5" s="38">
        <f>SUM(B6:B9)</f>
        <v>93500</v>
      </c>
      <c r="C5" s="38">
        <f>SUM(C6:C9)</f>
        <v>106967.38</v>
      </c>
      <c r="D5" s="38">
        <f>SUM(D6:D9)</f>
        <v>97430.30000000002</v>
      </c>
      <c r="E5" s="38">
        <f>(C5/D5-1)*100</f>
        <v>9.78861811982512</v>
      </c>
      <c r="F5" s="38"/>
    </row>
    <row r="6" spans="1:6" ht="24" customHeight="1">
      <c r="A6" s="46" t="s">
        <v>210</v>
      </c>
      <c r="B6" s="48">
        <v>56000</v>
      </c>
      <c r="C6" s="48">
        <v>68752.54</v>
      </c>
      <c r="D6" s="48">
        <v>57753.66</v>
      </c>
      <c r="E6" s="48">
        <f>C6/D6*100-100</f>
        <v>19.04447267930722</v>
      </c>
      <c r="F6" s="49"/>
    </row>
    <row r="7" spans="1:6" ht="24" customHeight="1">
      <c r="A7" s="46" t="s">
        <v>211</v>
      </c>
      <c r="B7" s="48"/>
      <c r="C7" s="48">
        <v>0.08</v>
      </c>
      <c r="D7" s="48">
        <v>5407.69</v>
      </c>
      <c r="E7" s="48">
        <f>C7/D7*100-100</f>
        <v>-99.99852062525774</v>
      </c>
      <c r="F7" s="50" t="s">
        <v>10</v>
      </c>
    </row>
    <row r="8" spans="1:6" ht="24" customHeight="1">
      <c r="A8" s="46" t="s">
        <v>212</v>
      </c>
      <c r="B8" s="48">
        <v>30000</v>
      </c>
      <c r="C8" s="48">
        <v>26715.05</v>
      </c>
      <c r="D8" s="48">
        <v>28050.6</v>
      </c>
      <c r="E8" s="48">
        <f>C8/D8*100-100</f>
        <v>-4.761217228864979</v>
      </c>
      <c r="F8" s="50"/>
    </row>
    <row r="9" spans="1:6" ht="24" customHeight="1">
      <c r="A9" s="46" t="s">
        <v>213</v>
      </c>
      <c r="B9" s="48">
        <v>7500</v>
      </c>
      <c r="C9" s="48">
        <v>11499.71</v>
      </c>
      <c r="D9" s="48">
        <v>6218.35</v>
      </c>
      <c r="E9" s="48">
        <f>C9/D9*100-100</f>
        <v>84.93185491328083</v>
      </c>
      <c r="F9" s="49"/>
    </row>
    <row r="10" spans="1:6" ht="24" customHeight="1">
      <c r="A10" s="46" t="s">
        <v>11</v>
      </c>
      <c r="B10" s="38">
        <f>B11+B12</f>
        <v>20400</v>
      </c>
      <c r="C10" s="38">
        <f>C11+C12</f>
        <v>20640.65</v>
      </c>
      <c r="D10" s="38">
        <f>D11+D12</f>
        <v>18699.629999999997</v>
      </c>
      <c r="E10" s="38">
        <f>(C10/D10-1)*100</f>
        <v>10.37999147576718</v>
      </c>
      <c r="F10" s="38"/>
    </row>
    <row r="11" spans="1:6" ht="24" customHeight="1">
      <c r="A11" s="46" t="s">
        <v>12</v>
      </c>
      <c r="B11" s="48">
        <v>9400</v>
      </c>
      <c r="C11" s="48">
        <v>9036.88</v>
      </c>
      <c r="D11" s="48">
        <v>8256.9</v>
      </c>
      <c r="E11" s="48">
        <f>C11/D11*100-100</f>
        <v>9.446402402838828</v>
      </c>
      <c r="F11" s="38"/>
    </row>
    <row r="12" spans="1:6" ht="24" customHeight="1">
      <c r="A12" s="46" t="s">
        <v>13</v>
      </c>
      <c r="B12" s="48">
        <v>11000</v>
      </c>
      <c r="C12" s="48">
        <v>11603.77</v>
      </c>
      <c r="D12" s="48">
        <v>10442.73</v>
      </c>
      <c r="E12" s="48">
        <f>C12/D12*100-100</f>
        <v>11.118165460564427</v>
      </c>
      <c r="F12" s="38"/>
    </row>
    <row r="13" spans="1:6" ht="24" customHeight="1">
      <c r="A13" s="45" t="s">
        <v>14</v>
      </c>
      <c r="B13" s="38">
        <f>B14+B16</f>
        <v>26300</v>
      </c>
      <c r="C13" s="38">
        <f>C14+C16</f>
        <v>27977.83</v>
      </c>
      <c r="D13" s="38">
        <f>D14+D16</f>
        <v>26580.989999999998</v>
      </c>
      <c r="E13" s="38">
        <f>(C13/D13-1)*100</f>
        <v>5.255033766612915</v>
      </c>
      <c r="F13" s="38"/>
    </row>
    <row r="14" spans="1:8" ht="24" customHeight="1">
      <c r="A14" s="46" t="s">
        <v>15</v>
      </c>
      <c r="B14" s="38">
        <v>16600</v>
      </c>
      <c r="C14" s="38">
        <v>18846.89</v>
      </c>
      <c r="D14" s="38">
        <v>21422.78</v>
      </c>
      <c r="E14" s="38"/>
      <c r="F14" s="38"/>
      <c r="G14" s="58"/>
      <c r="H14" s="58"/>
    </row>
    <row r="15" spans="1:8" ht="24" customHeight="1">
      <c r="A15" s="46" t="s">
        <v>16</v>
      </c>
      <c r="B15" s="38"/>
      <c r="C15" s="38"/>
      <c r="D15" s="38"/>
      <c r="E15" s="38"/>
      <c r="F15" s="38"/>
      <c r="G15" s="58"/>
      <c r="H15" s="58"/>
    </row>
    <row r="16" spans="1:8" ht="24" customHeight="1">
      <c r="A16" s="46" t="s">
        <v>17</v>
      </c>
      <c r="B16" s="38">
        <v>9700</v>
      </c>
      <c r="C16" s="38">
        <v>9130.94</v>
      </c>
      <c r="D16" s="38">
        <v>5158.21</v>
      </c>
      <c r="E16" s="38"/>
      <c r="F16" s="38"/>
      <c r="G16" s="59"/>
      <c r="H16" s="58"/>
    </row>
    <row r="17" spans="1:6" ht="24" customHeight="1">
      <c r="A17" s="46" t="s">
        <v>18</v>
      </c>
      <c r="B17" s="38"/>
      <c r="C17" s="38"/>
      <c r="D17" s="38"/>
      <c r="E17" s="38"/>
      <c r="F17" s="38"/>
    </row>
    <row r="18" spans="1:6" ht="24" customHeight="1">
      <c r="A18" s="46" t="s">
        <v>19</v>
      </c>
      <c r="B18" s="38"/>
      <c r="C18" s="38"/>
      <c r="D18" s="38"/>
      <c r="E18" s="38"/>
      <c r="F18" s="38"/>
    </row>
    <row r="19" spans="1:6" ht="24" customHeight="1">
      <c r="A19" s="46" t="s">
        <v>20</v>
      </c>
      <c r="B19" s="51">
        <v>9700</v>
      </c>
      <c r="C19" s="52">
        <v>9130.94</v>
      </c>
      <c r="D19" s="52">
        <v>3026.23</v>
      </c>
      <c r="E19" s="47"/>
      <c r="F19" s="47"/>
    </row>
  </sheetData>
  <sheetProtection/>
  <mergeCells count="3">
    <mergeCell ref="A1:F1"/>
    <mergeCell ref="A2:B2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F8" sqref="F8"/>
    </sheetView>
  </sheetViews>
  <sheetFormatPr defaultColWidth="9.00390625" defaultRowHeight="18" customHeight="1"/>
  <cols>
    <col min="1" max="2" width="5.625" style="1" customWidth="1"/>
    <col min="3" max="9" width="8.50390625" style="1" customWidth="1"/>
    <col min="10" max="10" width="10.25390625" style="1" customWidth="1"/>
    <col min="11" max="16384" width="9.00390625" style="1" customWidth="1"/>
  </cols>
  <sheetData>
    <row r="1" spans="1:10" ht="25.5" customHeight="1">
      <c r="A1" s="64" t="s">
        <v>261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18" customHeight="1">
      <c r="A2" s="66" t="s">
        <v>191</v>
      </c>
      <c r="B2" s="68"/>
      <c r="C2" s="68"/>
      <c r="D2" s="68"/>
      <c r="E2" s="19"/>
      <c r="F2" s="19"/>
      <c r="G2" s="19"/>
      <c r="H2" s="19"/>
      <c r="I2" s="67" t="s">
        <v>22</v>
      </c>
      <c r="J2" s="67"/>
    </row>
    <row r="3" spans="1:10" ht="18" customHeight="1">
      <c r="A3" s="69" t="s">
        <v>45</v>
      </c>
      <c r="B3" s="69"/>
      <c r="C3" s="69" t="s">
        <v>46</v>
      </c>
      <c r="D3" s="69"/>
      <c r="E3" s="69"/>
      <c r="F3" s="72" t="s">
        <v>47</v>
      </c>
      <c r="G3" s="72" t="s">
        <v>48</v>
      </c>
      <c r="H3" s="72" t="s">
        <v>5</v>
      </c>
      <c r="I3" s="70" t="s">
        <v>6</v>
      </c>
      <c r="J3" s="69" t="s">
        <v>7</v>
      </c>
    </row>
    <row r="4" spans="1:10" ht="18" customHeight="1">
      <c r="A4" s="69"/>
      <c r="B4" s="69"/>
      <c r="C4" s="3" t="s">
        <v>103</v>
      </c>
      <c r="D4" s="5" t="s">
        <v>49</v>
      </c>
      <c r="E4" s="3" t="s">
        <v>29</v>
      </c>
      <c r="F4" s="71"/>
      <c r="G4" s="71"/>
      <c r="H4" s="71"/>
      <c r="I4" s="88"/>
      <c r="J4" s="69"/>
    </row>
    <row r="5" spans="1:10" ht="18" customHeight="1">
      <c r="A5" s="150" t="s">
        <v>113</v>
      </c>
      <c r="B5" s="151"/>
      <c r="C5" s="3">
        <f>D5+E5</f>
        <v>30</v>
      </c>
      <c r="D5" s="3"/>
      <c r="E5" s="3">
        <v>30</v>
      </c>
      <c r="F5" s="20">
        <v>18</v>
      </c>
      <c r="G5" s="6">
        <f>F5/C5</f>
        <v>0.6</v>
      </c>
      <c r="H5" s="20">
        <v>14.66</v>
      </c>
      <c r="I5" s="21"/>
      <c r="J5" s="3"/>
    </row>
    <row r="6" spans="1:10" ht="18" customHeight="1">
      <c r="A6" s="150" t="s">
        <v>114</v>
      </c>
      <c r="B6" s="151"/>
      <c r="C6" s="3">
        <f aca="true" t="shared" si="0" ref="C6:C17">D6+E6</f>
        <v>110</v>
      </c>
      <c r="D6" s="3"/>
      <c r="E6" s="3">
        <v>110</v>
      </c>
      <c r="F6" s="20">
        <v>160.9</v>
      </c>
      <c r="G6" s="6">
        <f>F6/C6</f>
        <v>1.4627272727272729</v>
      </c>
      <c r="H6" s="20">
        <v>66.15</v>
      </c>
      <c r="I6" s="16">
        <f>(F6-H6)/H6</f>
        <v>1.4323507180650037</v>
      </c>
      <c r="J6" s="3"/>
    </row>
    <row r="7" spans="1:10" ht="18" customHeight="1">
      <c r="A7" s="150" t="s">
        <v>115</v>
      </c>
      <c r="B7" s="151"/>
      <c r="C7" s="3">
        <f t="shared" si="0"/>
        <v>15</v>
      </c>
      <c r="D7" s="3"/>
      <c r="E7" s="3">
        <v>15</v>
      </c>
      <c r="F7" s="20">
        <v>7.37</v>
      </c>
      <c r="G7" s="6"/>
      <c r="H7" s="20">
        <v>1.09</v>
      </c>
      <c r="I7" s="16"/>
      <c r="J7" s="3"/>
    </row>
    <row r="8" spans="1:10" ht="18" customHeight="1">
      <c r="A8" s="150" t="s">
        <v>116</v>
      </c>
      <c r="B8" s="151"/>
      <c r="C8" s="3">
        <f t="shared" si="0"/>
        <v>23</v>
      </c>
      <c r="D8" s="3"/>
      <c r="E8" s="3">
        <v>23</v>
      </c>
      <c r="F8" s="20">
        <v>20.23</v>
      </c>
      <c r="G8" s="6"/>
      <c r="H8" s="20">
        <v>25.59</v>
      </c>
      <c r="I8" s="16"/>
      <c r="J8" s="3"/>
    </row>
    <row r="9" spans="1:10" ht="18" customHeight="1">
      <c r="A9" s="150" t="s">
        <v>117</v>
      </c>
      <c r="B9" s="151"/>
      <c r="C9" s="3">
        <f t="shared" si="0"/>
        <v>5</v>
      </c>
      <c r="D9" s="3"/>
      <c r="E9" s="3">
        <v>5</v>
      </c>
      <c r="F9" s="20">
        <v>2.41</v>
      </c>
      <c r="G9" s="6">
        <f aca="true" t="shared" si="1" ref="G9:G15">F9/C9</f>
        <v>0.48200000000000004</v>
      </c>
      <c r="H9" s="20">
        <v>2.58</v>
      </c>
      <c r="I9" s="16">
        <f aca="true" t="shared" si="2" ref="I9:I14">(F9-H9)/H9</f>
        <v>-0.06589147286821702</v>
      </c>
      <c r="J9" s="11"/>
    </row>
    <row r="10" spans="1:10" ht="18" customHeight="1">
      <c r="A10" s="150" t="s">
        <v>118</v>
      </c>
      <c r="B10" s="151"/>
      <c r="C10" s="3">
        <f t="shared" si="0"/>
        <v>135</v>
      </c>
      <c r="D10" s="3"/>
      <c r="E10" s="3">
        <v>135</v>
      </c>
      <c r="F10" s="20">
        <v>166.33</v>
      </c>
      <c r="G10" s="6">
        <f t="shared" si="1"/>
        <v>1.232074074074074</v>
      </c>
      <c r="H10" s="20">
        <v>30.79</v>
      </c>
      <c r="I10" s="16"/>
      <c r="J10" s="11" t="s">
        <v>246</v>
      </c>
    </row>
    <row r="11" spans="1:10" ht="18" customHeight="1">
      <c r="A11" s="150" t="s">
        <v>119</v>
      </c>
      <c r="B11" s="151"/>
      <c r="C11" s="3">
        <f t="shared" si="0"/>
        <v>5</v>
      </c>
      <c r="D11" s="3"/>
      <c r="E11" s="3">
        <v>5</v>
      </c>
      <c r="F11" s="20">
        <v>3</v>
      </c>
      <c r="G11" s="6">
        <f t="shared" si="1"/>
        <v>0.6</v>
      </c>
      <c r="H11" s="20">
        <v>4.84</v>
      </c>
      <c r="I11" s="16"/>
      <c r="J11" s="3"/>
    </row>
    <row r="12" spans="1:10" ht="18" customHeight="1">
      <c r="A12" s="150" t="s">
        <v>58</v>
      </c>
      <c r="B12" s="151"/>
      <c r="C12" s="3">
        <f t="shared" si="0"/>
        <v>4</v>
      </c>
      <c r="D12" s="3"/>
      <c r="E12" s="3">
        <v>4</v>
      </c>
      <c r="F12" s="20">
        <v>0.3</v>
      </c>
      <c r="G12" s="6">
        <f t="shared" si="1"/>
        <v>0.075</v>
      </c>
      <c r="H12" s="20"/>
      <c r="I12" s="16" t="e">
        <f t="shared" si="2"/>
        <v>#DIV/0!</v>
      </c>
      <c r="J12" s="11"/>
    </row>
    <row r="13" spans="1:10" ht="18" customHeight="1">
      <c r="A13" s="150" t="s">
        <v>120</v>
      </c>
      <c r="B13" s="151"/>
      <c r="C13" s="3">
        <f t="shared" si="0"/>
        <v>90</v>
      </c>
      <c r="D13" s="3"/>
      <c r="E13" s="3">
        <v>90</v>
      </c>
      <c r="F13" s="20">
        <v>113.38</v>
      </c>
      <c r="G13" s="6">
        <f t="shared" si="1"/>
        <v>1.2597777777777777</v>
      </c>
      <c r="H13" s="20">
        <v>85</v>
      </c>
      <c r="I13" s="16">
        <f t="shared" si="2"/>
        <v>0.3338823529411764</v>
      </c>
      <c r="J13" s="11"/>
    </row>
    <row r="14" spans="1:10" ht="18" customHeight="1">
      <c r="A14" s="150" t="s">
        <v>192</v>
      </c>
      <c r="B14" s="151"/>
      <c r="C14" s="3">
        <f t="shared" si="0"/>
        <v>12</v>
      </c>
      <c r="D14" s="3"/>
      <c r="E14" s="3">
        <v>12</v>
      </c>
      <c r="F14" s="20"/>
      <c r="G14" s="6">
        <f t="shared" si="1"/>
        <v>0</v>
      </c>
      <c r="H14" s="20"/>
      <c r="I14" s="16" t="e">
        <f t="shared" si="2"/>
        <v>#DIV/0!</v>
      </c>
      <c r="J14" s="3"/>
    </row>
    <row r="15" spans="1:10" ht="18" customHeight="1">
      <c r="A15" s="152" t="s">
        <v>121</v>
      </c>
      <c r="B15" s="153"/>
      <c r="C15" s="3">
        <f t="shared" si="0"/>
        <v>20</v>
      </c>
      <c r="D15" s="3"/>
      <c r="E15" s="3">
        <v>20</v>
      </c>
      <c r="F15" s="20"/>
      <c r="G15" s="6">
        <f t="shared" si="1"/>
        <v>0</v>
      </c>
      <c r="H15" s="20">
        <v>15</v>
      </c>
      <c r="I15" s="16"/>
      <c r="J15" s="3"/>
    </row>
    <row r="16" spans="1:10" ht="18" customHeight="1">
      <c r="A16" s="154" t="s">
        <v>122</v>
      </c>
      <c r="B16" s="155"/>
      <c r="C16" s="3">
        <f t="shared" si="0"/>
        <v>2</v>
      </c>
      <c r="D16" s="3">
        <v>2</v>
      </c>
      <c r="E16" s="3"/>
      <c r="F16" s="20"/>
      <c r="G16" s="6"/>
      <c r="H16" s="3"/>
      <c r="I16" s="16"/>
      <c r="J16" s="3"/>
    </row>
    <row r="17" spans="1:10" ht="18" customHeight="1">
      <c r="A17" s="150" t="s">
        <v>123</v>
      </c>
      <c r="B17" s="151"/>
      <c r="C17" s="3">
        <f t="shared" si="0"/>
        <v>2</v>
      </c>
      <c r="D17" s="3"/>
      <c r="E17" s="3">
        <v>2</v>
      </c>
      <c r="F17" s="20">
        <v>0.03</v>
      </c>
      <c r="G17" s="6">
        <f>F17/C17</f>
        <v>0.015</v>
      </c>
      <c r="H17" s="3">
        <v>0.55</v>
      </c>
      <c r="I17" s="21">
        <f>(F17-H17)/H17</f>
        <v>-0.9454545454545454</v>
      </c>
      <c r="J17" s="3"/>
    </row>
    <row r="18" spans="1:10" ht="18" customHeight="1">
      <c r="A18" s="150" t="s">
        <v>124</v>
      </c>
      <c r="B18" s="151"/>
      <c r="C18" s="3"/>
      <c r="D18" s="3"/>
      <c r="E18" s="3"/>
      <c r="F18" s="20"/>
      <c r="G18" s="6"/>
      <c r="H18" s="3"/>
      <c r="I18" s="21"/>
      <c r="J18" s="11"/>
    </row>
    <row r="19" spans="1:10" ht="18" customHeight="1">
      <c r="A19" s="154" t="s">
        <v>125</v>
      </c>
      <c r="B19" s="155"/>
      <c r="C19" s="3"/>
      <c r="D19" s="3"/>
      <c r="E19" s="3"/>
      <c r="F19" s="20"/>
      <c r="G19" s="6" t="e">
        <f>F19/C19</f>
        <v>#DIV/0!</v>
      </c>
      <c r="H19" s="3"/>
      <c r="I19" s="16"/>
      <c r="J19" s="11"/>
    </row>
    <row r="20" spans="1:10" ht="18" customHeight="1">
      <c r="A20" s="69" t="s">
        <v>193</v>
      </c>
      <c r="B20" s="69"/>
      <c r="C20" s="3"/>
      <c r="D20" s="3"/>
      <c r="E20" s="3"/>
      <c r="F20" s="20"/>
      <c r="G20" s="6"/>
      <c r="H20" s="3"/>
      <c r="I20" s="3"/>
      <c r="J20" s="11"/>
    </row>
    <row r="21" spans="1:10" ht="18" customHeight="1">
      <c r="A21" s="106" t="s">
        <v>194</v>
      </c>
      <c r="B21" s="108"/>
      <c r="C21" s="3"/>
      <c r="D21" s="3"/>
      <c r="E21" s="3"/>
      <c r="F21" s="20">
        <v>10.02</v>
      </c>
      <c r="G21" s="6"/>
      <c r="H21" s="3">
        <v>32.3</v>
      </c>
      <c r="I21" s="3"/>
      <c r="J21" s="11"/>
    </row>
    <row r="22" spans="1:10" ht="18" customHeight="1">
      <c r="A22" s="85"/>
      <c r="B22" s="86"/>
      <c r="C22" s="3"/>
      <c r="D22" s="3"/>
      <c r="E22" s="3"/>
      <c r="F22" s="20"/>
      <c r="G22" s="6"/>
      <c r="H22" s="3"/>
      <c r="I22" s="3"/>
      <c r="J22" s="3"/>
    </row>
    <row r="23" spans="1:10" ht="18" customHeight="1">
      <c r="A23" s="69"/>
      <c r="B23" s="69"/>
      <c r="C23" s="3"/>
      <c r="D23" s="3"/>
      <c r="E23" s="3"/>
      <c r="F23" s="20"/>
      <c r="G23" s="6"/>
      <c r="H23" s="3"/>
      <c r="I23" s="3"/>
      <c r="J23" s="3"/>
    </row>
    <row r="24" spans="1:10" ht="18" customHeight="1">
      <c r="A24" s="69"/>
      <c r="B24" s="69"/>
      <c r="C24" s="3"/>
      <c r="D24" s="3"/>
      <c r="E24" s="3"/>
      <c r="F24" s="20"/>
      <c r="G24" s="6"/>
      <c r="H24" s="3"/>
      <c r="I24" s="3"/>
      <c r="J24" s="3"/>
    </row>
    <row r="25" spans="1:10" ht="18" customHeight="1">
      <c r="A25" s="69"/>
      <c r="B25" s="69"/>
      <c r="C25" s="3"/>
      <c r="D25" s="3"/>
      <c r="E25" s="3"/>
      <c r="F25" s="20"/>
      <c r="G25" s="6"/>
      <c r="H25" s="3"/>
      <c r="I25" s="3"/>
      <c r="J25" s="3"/>
    </row>
    <row r="26" spans="1:10" ht="18" customHeight="1">
      <c r="A26" s="69"/>
      <c r="B26" s="69"/>
      <c r="C26" s="3"/>
      <c r="D26" s="3"/>
      <c r="E26" s="3"/>
      <c r="F26" s="20"/>
      <c r="G26" s="6"/>
      <c r="H26" s="3"/>
      <c r="I26" s="3"/>
      <c r="J26" s="3"/>
    </row>
    <row r="27" spans="1:10" ht="18" customHeight="1">
      <c r="A27" s="120"/>
      <c r="B27" s="121"/>
      <c r="C27" s="3"/>
      <c r="D27" s="3"/>
      <c r="E27" s="3"/>
      <c r="F27" s="20"/>
      <c r="G27" s="6"/>
      <c r="H27" s="3"/>
      <c r="I27" s="3"/>
      <c r="J27" s="3"/>
    </row>
    <row r="28" spans="1:10" ht="18" customHeight="1">
      <c r="A28" s="69"/>
      <c r="B28" s="69"/>
      <c r="C28" s="3"/>
      <c r="D28" s="3"/>
      <c r="E28" s="3"/>
      <c r="F28" s="20"/>
      <c r="G28" s="6"/>
      <c r="H28" s="3"/>
      <c r="I28" s="3"/>
      <c r="J28" s="3"/>
    </row>
    <row r="29" spans="1:10" ht="18" customHeight="1">
      <c r="A29" s="69" t="s">
        <v>41</v>
      </c>
      <c r="B29" s="69"/>
      <c r="C29" s="3">
        <f>SUM(C5:C28)</f>
        <v>453</v>
      </c>
      <c r="D29" s="3">
        <f>SUM(D5:D28)</f>
        <v>2</v>
      </c>
      <c r="E29" s="3">
        <f>SUM(E5:E28)</f>
        <v>451</v>
      </c>
      <c r="F29" s="20">
        <f>SUM(F5:F21)</f>
        <v>501.96999999999997</v>
      </c>
      <c r="G29" s="6">
        <f>F29/C29</f>
        <v>1.1081015452538632</v>
      </c>
      <c r="H29" s="20">
        <f>SUM(H5:H21)</f>
        <v>278.55</v>
      </c>
      <c r="I29" s="16">
        <f>(F29-H29)/H29</f>
        <v>0.8020822114521629</v>
      </c>
      <c r="J29" s="18" t="s">
        <v>247</v>
      </c>
    </row>
  </sheetData>
  <sheetProtection/>
  <mergeCells count="35">
    <mergeCell ref="A28:B28"/>
    <mergeCell ref="A29:B29"/>
    <mergeCell ref="F3:F4"/>
    <mergeCell ref="G3:G4"/>
    <mergeCell ref="A3:B4"/>
    <mergeCell ref="A25:B25"/>
    <mergeCell ref="A26:B26"/>
    <mergeCell ref="A27:B27"/>
    <mergeCell ref="A21:B21"/>
    <mergeCell ref="A22:B22"/>
    <mergeCell ref="A23:B23"/>
    <mergeCell ref="A24:B24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A1:J1"/>
    <mergeCell ref="A2:D2"/>
    <mergeCell ref="I2:J2"/>
    <mergeCell ref="C3:E3"/>
    <mergeCell ref="H3:H4"/>
    <mergeCell ref="I3:I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5" sqref="F5:F12"/>
    </sheetView>
  </sheetViews>
  <sheetFormatPr defaultColWidth="9.00390625" defaultRowHeight="18" customHeight="1"/>
  <cols>
    <col min="1" max="2" width="5.625" style="1" customWidth="1"/>
    <col min="3" max="3" width="8.50390625" style="1" customWidth="1"/>
    <col min="4" max="4" width="8.25390625" style="1" customWidth="1"/>
    <col min="5" max="5" width="8.50390625" style="1" customWidth="1"/>
    <col min="6" max="6" width="8.75390625" style="1" customWidth="1"/>
    <col min="7" max="7" width="8.50390625" style="1" customWidth="1"/>
    <col min="8" max="8" width="8.75390625" style="1" customWidth="1"/>
    <col min="9" max="9" width="8.50390625" style="1" customWidth="1"/>
    <col min="10" max="10" width="9.875" style="1" customWidth="1"/>
    <col min="11" max="16384" width="9.00390625" style="1" customWidth="1"/>
  </cols>
  <sheetData>
    <row r="1" spans="1:10" ht="25.5" customHeight="1">
      <c r="A1" s="64" t="s">
        <v>261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" customHeight="1">
      <c r="A2" s="156" t="s">
        <v>126</v>
      </c>
      <c r="B2" s="66"/>
      <c r="C2" s="66"/>
      <c r="D2" s="66"/>
      <c r="E2" s="13"/>
      <c r="F2" s="13"/>
      <c r="G2" s="13"/>
      <c r="H2" s="13"/>
      <c r="I2" s="67" t="s">
        <v>22</v>
      </c>
      <c r="J2" s="67"/>
    </row>
    <row r="3" spans="1:10" ht="18" customHeight="1">
      <c r="A3" s="117" t="s">
        <v>127</v>
      </c>
      <c r="B3" s="160"/>
      <c r="C3" s="157" t="s">
        <v>128</v>
      </c>
      <c r="D3" s="158"/>
      <c r="E3" s="158"/>
      <c r="F3" s="89" t="s">
        <v>47</v>
      </c>
      <c r="G3" s="89" t="s">
        <v>48</v>
      </c>
      <c r="H3" s="89" t="s">
        <v>5</v>
      </c>
      <c r="I3" s="110" t="s">
        <v>6</v>
      </c>
      <c r="J3" s="113" t="s">
        <v>7</v>
      </c>
    </row>
    <row r="4" spans="1:10" ht="18" customHeight="1">
      <c r="A4" s="160"/>
      <c r="B4" s="160"/>
      <c r="C4" s="56" t="s">
        <v>129</v>
      </c>
      <c r="D4" s="56" t="s">
        <v>49</v>
      </c>
      <c r="E4" s="56" t="s">
        <v>29</v>
      </c>
      <c r="F4" s="90"/>
      <c r="G4" s="90"/>
      <c r="H4" s="90"/>
      <c r="I4" s="159"/>
      <c r="J4" s="113"/>
    </row>
    <row r="5" spans="1:10" ht="18" customHeight="1">
      <c r="A5" s="69" t="s">
        <v>195</v>
      </c>
      <c r="B5" s="117"/>
      <c r="C5" s="5">
        <f>D5+E5</f>
        <v>1395</v>
      </c>
      <c r="D5" s="5"/>
      <c r="E5" s="5">
        <v>1395</v>
      </c>
      <c r="F5" s="14">
        <v>1211.27</v>
      </c>
      <c r="G5" s="15">
        <f>F5/C5</f>
        <v>0.8682939068100358</v>
      </c>
      <c r="H5" s="14">
        <v>1033.22</v>
      </c>
      <c r="I5" s="16">
        <f>(F5-H5)/H5</f>
        <v>0.17232535181277941</v>
      </c>
      <c r="J5" s="7"/>
    </row>
    <row r="6" spans="1:10" ht="18" customHeight="1">
      <c r="A6" s="117" t="s">
        <v>130</v>
      </c>
      <c r="B6" s="117"/>
      <c r="C6" s="5">
        <f aca="true" t="shared" si="0" ref="C6:C14">D6+E6</f>
        <v>332</v>
      </c>
      <c r="D6" s="5"/>
      <c r="E6" s="5">
        <v>332</v>
      </c>
      <c r="F6" s="14">
        <v>413.71</v>
      </c>
      <c r="G6" s="15">
        <f aca="true" t="shared" si="1" ref="G6:G11">F6/C6</f>
        <v>1.2461144578313252</v>
      </c>
      <c r="H6" s="14">
        <v>216.97</v>
      </c>
      <c r="I6" s="16"/>
      <c r="J6" s="7"/>
    </row>
    <row r="7" spans="1:10" ht="18" customHeight="1">
      <c r="A7" s="117" t="s">
        <v>131</v>
      </c>
      <c r="B7" s="117"/>
      <c r="C7" s="5">
        <f t="shared" si="0"/>
        <v>1348.7</v>
      </c>
      <c r="D7" s="5"/>
      <c r="E7" s="5">
        <v>1348.7</v>
      </c>
      <c r="F7" s="14">
        <v>1738.81</v>
      </c>
      <c r="G7" s="15">
        <f t="shared" si="1"/>
        <v>1.289248906354267</v>
      </c>
      <c r="H7" s="14">
        <v>1160.68</v>
      </c>
      <c r="I7" s="16">
        <f>(F7-H7)/H7</f>
        <v>0.49809594375710775</v>
      </c>
      <c r="J7" s="43" t="s">
        <v>249</v>
      </c>
    </row>
    <row r="8" spans="1:10" ht="18" customHeight="1">
      <c r="A8" s="161" t="s">
        <v>132</v>
      </c>
      <c r="B8" s="161"/>
      <c r="C8" s="5">
        <f t="shared" si="0"/>
        <v>623</v>
      </c>
      <c r="D8" s="5"/>
      <c r="E8" s="5">
        <v>623</v>
      </c>
      <c r="F8" s="14">
        <v>633</v>
      </c>
      <c r="G8" s="15">
        <f t="shared" si="1"/>
        <v>1.0160513643659712</v>
      </c>
      <c r="H8" s="14">
        <v>630</v>
      </c>
      <c r="I8" s="16">
        <f>(F8-H8)/H8</f>
        <v>0.004761904761904762</v>
      </c>
      <c r="J8" s="43" t="s">
        <v>250</v>
      </c>
    </row>
    <row r="9" spans="1:10" ht="18" customHeight="1">
      <c r="A9" s="117" t="s">
        <v>133</v>
      </c>
      <c r="B9" s="117"/>
      <c r="C9" s="5">
        <f t="shared" si="0"/>
        <v>4</v>
      </c>
      <c r="D9" s="5"/>
      <c r="E9" s="5">
        <v>4</v>
      </c>
      <c r="F9" s="14">
        <v>32.49</v>
      </c>
      <c r="G9" s="15">
        <f t="shared" si="1"/>
        <v>8.1225</v>
      </c>
      <c r="H9" s="14">
        <v>0.75</v>
      </c>
      <c r="I9" s="16"/>
      <c r="J9" s="7"/>
    </row>
    <row r="10" spans="1:10" ht="18" customHeight="1">
      <c r="A10" s="104" t="s">
        <v>134</v>
      </c>
      <c r="B10" s="105"/>
      <c r="C10" s="5">
        <f t="shared" si="0"/>
        <v>252.8</v>
      </c>
      <c r="D10" s="5"/>
      <c r="E10" s="5">
        <v>252.8</v>
      </c>
      <c r="F10" s="14">
        <v>263.2</v>
      </c>
      <c r="G10" s="15">
        <f t="shared" si="1"/>
        <v>1.0411392405063291</v>
      </c>
      <c r="H10" s="14">
        <v>182</v>
      </c>
      <c r="I10" s="16"/>
      <c r="J10" s="7"/>
    </row>
    <row r="11" spans="1:10" ht="18" customHeight="1">
      <c r="A11" s="117" t="s">
        <v>58</v>
      </c>
      <c r="B11" s="117"/>
      <c r="C11" s="5">
        <f t="shared" si="0"/>
        <v>2</v>
      </c>
      <c r="D11" s="5"/>
      <c r="E11" s="5">
        <v>2</v>
      </c>
      <c r="F11" s="14"/>
      <c r="G11" s="15">
        <f t="shared" si="1"/>
        <v>0</v>
      </c>
      <c r="H11" s="14"/>
      <c r="I11" s="16"/>
      <c r="J11" s="7"/>
    </row>
    <row r="12" spans="1:10" ht="32.25" customHeight="1">
      <c r="A12" s="101" t="s">
        <v>196</v>
      </c>
      <c r="B12" s="102"/>
      <c r="C12" s="5">
        <f t="shared" si="0"/>
        <v>40</v>
      </c>
      <c r="D12" s="5"/>
      <c r="E12" s="5">
        <v>40</v>
      </c>
      <c r="F12" s="5">
        <v>175.75</v>
      </c>
      <c r="G12" s="15"/>
      <c r="H12" s="14">
        <v>90</v>
      </c>
      <c r="I12" s="17"/>
      <c r="J12" s="7"/>
    </row>
    <row r="13" spans="1:10" ht="18" customHeight="1">
      <c r="A13" s="69" t="s">
        <v>197</v>
      </c>
      <c r="B13" s="117"/>
      <c r="C13" s="5">
        <f t="shared" si="0"/>
        <v>40</v>
      </c>
      <c r="D13" s="5"/>
      <c r="E13" s="5">
        <v>40</v>
      </c>
      <c r="F13" s="5"/>
      <c r="G13" s="15"/>
      <c r="H13" s="14">
        <v>20</v>
      </c>
      <c r="I13" s="17"/>
      <c r="J13" s="3"/>
    </row>
    <row r="14" spans="1:10" ht="18" customHeight="1">
      <c r="A14" s="69" t="s">
        <v>248</v>
      </c>
      <c r="B14" s="117"/>
      <c r="C14" s="5">
        <f t="shared" si="0"/>
        <v>120</v>
      </c>
      <c r="D14" s="5"/>
      <c r="E14" s="5">
        <v>120</v>
      </c>
      <c r="F14" s="5">
        <v>120</v>
      </c>
      <c r="G14" s="15"/>
      <c r="H14" s="14"/>
      <c r="I14" s="17"/>
      <c r="J14" s="3"/>
    </row>
    <row r="15" spans="1:10" ht="18" customHeight="1">
      <c r="A15" s="117"/>
      <c r="B15" s="117"/>
      <c r="C15" s="5"/>
      <c r="D15" s="5"/>
      <c r="E15" s="5"/>
      <c r="F15" s="5"/>
      <c r="G15" s="15"/>
      <c r="H15" s="14"/>
      <c r="I15" s="17"/>
      <c r="J15" s="3"/>
    </row>
    <row r="16" spans="1:10" ht="18" customHeight="1">
      <c r="A16" s="162"/>
      <c r="B16" s="163"/>
      <c r="C16" s="5"/>
      <c r="D16" s="5"/>
      <c r="E16" s="5"/>
      <c r="F16" s="5"/>
      <c r="G16" s="15"/>
      <c r="H16" s="14"/>
      <c r="I16" s="17"/>
      <c r="J16" s="3"/>
    </row>
    <row r="17" spans="1:10" ht="18" customHeight="1">
      <c r="A17" s="117"/>
      <c r="B17" s="117"/>
      <c r="C17" s="5"/>
      <c r="D17" s="5"/>
      <c r="E17" s="5"/>
      <c r="F17" s="5"/>
      <c r="G17" s="15"/>
      <c r="H17" s="14"/>
      <c r="I17" s="17"/>
      <c r="J17" s="3"/>
    </row>
    <row r="18" spans="1:10" ht="18" customHeight="1">
      <c r="A18" s="117"/>
      <c r="B18" s="117"/>
      <c r="C18" s="5"/>
      <c r="D18" s="5"/>
      <c r="E18" s="5"/>
      <c r="F18" s="5"/>
      <c r="G18" s="15"/>
      <c r="H18" s="14"/>
      <c r="I18" s="17"/>
      <c r="J18" s="3"/>
    </row>
    <row r="19" spans="1:10" ht="18" customHeight="1">
      <c r="A19" s="117"/>
      <c r="B19" s="117"/>
      <c r="C19" s="5"/>
      <c r="D19" s="5"/>
      <c r="E19" s="5"/>
      <c r="F19" s="5"/>
      <c r="G19" s="15"/>
      <c r="H19" s="14"/>
      <c r="I19" s="17"/>
      <c r="J19" s="3"/>
    </row>
    <row r="20" spans="1:10" ht="18" customHeight="1">
      <c r="A20" s="117"/>
      <c r="B20" s="117"/>
      <c r="C20" s="5"/>
      <c r="D20" s="5"/>
      <c r="E20" s="5"/>
      <c r="F20" s="5"/>
      <c r="G20" s="15"/>
      <c r="H20" s="14"/>
      <c r="I20" s="17"/>
      <c r="J20" s="3"/>
    </row>
    <row r="21" spans="1:10" ht="18" customHeight="1">
      <c r="A21" s="117"/>
      <c r="B21" s="117"/>
      <c r="C21" s="5"/>
      <c r="D21" s="5"/>
      <c r="E21" s="5"/>
      <c r="F21" s="5"/>
      <c r="G21" s="15"/>
      <c r="H21" s="14"/>
      <c r="I21" s="17"/>
      <c r="J21" s="3"/>
    </row>
    <row r="22" spans="1:10" ht="18" customHeight="1">
      <c r="A22" s="117"/>
      <c r="B22" s="117"/>
      <c r="C22" s="5"/>
      <c r="D22" s="5"/>
      <c r="E22" s="5"/>
      <c r="F22" s="5"/>
      <c r="G22" s="15"/>
      <c r="H22" s="14"/>
      <c r="I22" s="17"/>
      <c r="J22" s="3"/>
    </row>
    <row r="23" spans="1:10" ht="18" customHeight="1">
      <c r="A23" s="117"/>
      <c r="B23" s="117"/>
      <c r="C23" s="5"/>
      <c r="D23" s="5"/>
      <c r="E23" s="5"/>
      <c r="F23" s="5"/>
      <c r="G23" s="15"/>
      <c r="H23" s="14"/>
      <c r="I23" s="17"/>
      <c r="J23" s="3"/>
    </row>
    <row r="24" spans="1:10" ht="18" customHeight="1">
      <c r="A24" s="117"/>
      <c r="B24" s="117"/>
      <c r="C24" s="5"/>
      <c r="D24" s="5"/>
      <c r="E24" s="5"/>
      <c r="F24" s="5"/>
      <c r="G24" s="15"/>
      <c r="H24" s="14"/>
      <c r="I24" s="17"/>
      <c r="J24" s="3"/>
    </row>
    <row r="25" spans="1:10" ht="18" customHeight="1">
      <c r="A25" s="117"/>
      <c r="B25" s="117"/>
      <c r="C25" s="5"/>
      <c r="D25" s="5"/>
      <c r="E25" s="5"/>
      <c r="F25" s="5"/>
      <c r="G25" s="15"/>
      <c r="H25" s="14"/>
      <c r="I25" s="17"/>
      <c r="J25" s="3"/>
    </row>
    <row r="26" spans="1:10" ht="18" customHeight="1">
      <c r="A26" s="117"/>
      <c r="B26" s="117"/>
      <c r="C26" s="5"/>
      <c r="D26" s="5"/>
      <c r="E26" s="5"/>
      <c r="F26" s="5"/>
      <c r="G26" s="15"/>
      <c r="H26" s="14"/>
      <c r="I26" s="17"/>
      <c r="J26" s="3"/>
    </row>
    <row r="27" spans="1:10" ht="18" customHeight="1">
      <c r="A27" s="117"/>
      <c r="B27" s="117"/>
      <c r="C27" s="5"/>
      <c r="D27" s="5"/>
      <c r="E27" s="5"/>
      <c r="F27" s="5"/>
      <c r="G27" s="15"/>
      <c r="H27" s="14"/>
      <c r="I27" s="17"/>
      <c r="J27" s="3"/>
    </row>
    <row r="28" spans="1:10" ht="18" customHeight="1">
      <c r="A28" s="117" t="s">
        <v>135</v>
      </c>
      <c r="B28" s="117"/>
      <c r="C28" s="5">
        <f>SUM(C5:C27)</f>
        <v>4157.5</v>
      </c>
      <c r="D28" s="5"/>
      <c r="E28" s="5">
        <f>SUM(E5:E27)</f>
        <v>4157.5</v>
      </c>
      <c r="F28" s="14">
        <f>SUM(F5:F27)</f>
        <v>4588.23</v>
      </c>
      <c r="G28" s="15">
        <f>F28/C28</f>
        <v>1.103603126879134</v>
      </c>
      <c r="H28" s="14">
        <f>SUM(H5:H13)</f>
        <v>3333.62</v>
      </c>
      <c r="I28" s="16">
        <f>(F28-H28)/H28</f>
        <v>0.3763506338454892</v>
      </c>
      <c r="J28" s="44" t="s">
        <v>251</v>
      </c>
    </row>
  </sheetData>
  <sheetProtection/>
  <mergeCells count="34"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A1:J1"/>
    <mergeCell ref="A2:D2"/>
    <mergeCell ref="I2:J2"/>
    <mergeCell ref="C3:E3"/>
    <mergeCell ref="F3:F4"/>
    <mergeCell ref="G3:G4"/>
    <mergeCell ref="H3:H4"/>
    <mergeCell ref="I3:I4"/>
    <mergeCell ref="J3:J4"/>
    <mergeCell ref="A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7">
      <selection activeCell="N14" sqref="N14"/>
    </sheetView>
  </sheetViews>
  <sheetFormatPr defaultColWidth="9.00390625" defaultRowHeight="18" customHeight="1"/>
  <cols>
    <col min="1" max="2" width="5.625" style="1" customWidth="1"/>
    <col min="3" max="9" width="8.50390625" style="1" customWidth="1"/>
    <col min="10" max="10" width="10.25390625" style="1" customWidth="1"/>
    <col min="11" max="16384" width="9.00390625" style="1" customWidth="1"/>
  </cols>
  <sheetData>
    <row r="1" spans="1:10" ht="25.5" customHeight="1">
      <c r="A1" s="64" t="s">
        <v>260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" customHeight="1">
      <c r="A2" s="66" t="s">
        <v>136</v>
      </c>
      <c r="B2" s="66"/>
      <c r="C2" s="66"/>
      <c r="D2" s="2"/>
      <c r="E2" s="2"/>
      <c r="F2" s="2"/>
      <c r="G2" s="2"/>
      <c r="H2" s="2"/>
      <c r="I2" s="67" t="s">
        <v>22</v>
      </c>
      <c r="J2" s="67"/>
    </row>
    <row r="3" spans="1:10" ht="18" customHeight="1">
      <c r="A3" s="69" t="s">
        <v>45</v>
      </c>
      <c r="B3" s="69"/>
      <c r="C3" s="69" t="s">
        <v>46</v>
      </c>
      <c r="D3" s="69"/>
      <c r="E3" s="69"/>
      <c r="F3" s="72" t="s">
        <v>47</v>
      </c>
      <c r="G3" s="72" t="s">
        <v>48</v>
      </c>
      <c r="H3" s="72" t="s">
        <v>5</v>
      </c>
      <c r="I3" s="70" t="s">
        <v>6</v>
      </c>
      <c r="J3" s="69" t="s">
        <v>7</v>
      </c>
    </row>
    <row r="4" spans="1:10" ht="18" customHeight="1">
      <c r="A4" s="69"/>
      <c r="B4" s="69"/>
      <c r="C4" s="4" t="s">
        <v>27</v>
      </c>
      <c r="D4" s="5" t="s">
        <v>49</v>
      </c>
      <c r="E4" s="3" t="s">
        <v>29</v>
      </c>
      <c r="F4" s="71"/>
      <c r="G4" s="71"/>
      <c r="H4" s="71"/>
      <c r="I4" s="88"/>
      <c r="J4" s="69"/>
    </row>
    <row r="5" spans="1:10" ht="18" customHeight="1">
      <c r="A5" s="69" t="s">
        <v>137</v>
      </c>
      <c r="B5" s="69"/>
      <c r="C5" s="3">
        <f>D5+E5</f>
        <v>113</v>
      </c>
      <c r="D5" s="3"/>
      <c r="E5" s="3">
        <v>113</v>
      </c>
      <c r="F5" s="3">
        <v>161.97</v>
      </c>
      <c r="G5" s="6">
        <f>F5/C5</f>
        <v>1.433362831858407</v>
      </c>
      <c r="H5" s="3">
        <v>99.94</v>
      </c>
      <c r="I5" s="6">
        <f>(F5-H5)/H5</f>
        <v>0.6206724034420653</v>
      </c>
      <c r="J5" s="3"/>
    </row>
    <row r="6" spans="1:10" ht="18" customHeight="1">
      <c r="A6" s="69" t="s">
        <v>138</v>
      </c>
      <c r="B6" s="69"/>
      <c r="C6" s="3">
        <f aca="true" t="shared" si="0" ref="C6:C30">D6+E6</f>
        <v>96.5</v>
      </c>
      <c r="D6" s="3"/>
      <c r="E6" s="3">
        <v>96.5</v>
      </c>
      <c r="F6" s="3">
        <v>132.91</v>
      </c>
      <c r="G6" s="6">
        <f aca="true" t="shared" si="1" ref="G6:G24">F6/C6</f>
        <v>1.3773056994818653</v>
      </c>
      <c r="H6" s="3">
        <v>95.94</v>
      </c>
      <c r="I6" s="6"/>
      <c r="J6" s="3"/>
    </row>
    <row r="7" spans="1:10" ht="18" customHeight="1">
      <c r="A7" s="69" t="s">
        <v>139</v>
      </c>
      <c r="B7" s="69"/>
      <c r="C7" s="3">
        <f t="shared" si="0"/>
        <v>81.5</v>
      </c>
      <c r="D7" s="3"/>
      <c r="E7" s="3">
        <v>81.5</v>
      </c>
      <c r="F7" s="3">
        <v>111.11</v>
      </c>
      <c r="G7" s="6">
        <f t="shared" si="1"/>
        <v>1.3633128834355828</v>
      </c>
      <c r="H7" s="3">
        <v>84.16</v>
      </c>
      <c r="I7" s="6">
        <f>(F7-H7)/H7</f>
        <v>0.3202233840304183</v>
      </c>
      <c r="J7" s="3"/>
    </row>
    <row r="8" spans="1:10" ht="18" customHeight="1">
      <c r="A8" s="69" t="s">
        <v>140</v>
      </c>
      <c r="B8" s="69"/>
      <c r="C8" s="3">
        <f t="shared" si="0"/>
        <v>113</v>
      </c>
      <c r="D8" s="3"/>
      <c r="E8" s="3">
        <v>113</v>
      </c>
      <c r="F8" s="3">
        <v>160.85</v>
      </c>
      <c r="G8" s="6">
        <f t="shared" si="1"/>
        <v>1.4234513274336282</v>
      </c>
      <c r="H8" s="3">
        <v>114.15</v>
      </c>
      <c r="I8" s="6"/>
      <c r="J8" s="3"/>
    </row>
    <row r="9" spans="1:10" ht="18" customHeight="1">
      <c r="A9" s="85" t="s">
        <v>141</v>
      </c>
      <c r="B9" s="86"/>
      <c r="C9" s="3">
        <f t="shared" si="0"/>
        <v>83.5</v>
      </c>
      <c r="D9" s="3"/>
      <c r="E9" s="3">
        <v>83.5</v>
      </c>
      <c r="F9" s="3">
        <v>92.1</v>
      </c>
      <c r="G9" s="6">
        <f t="shared" si="1"/>
        <v>1.1029940119760477</v>
      </c>
      <c r="H9" s="3">
        <v>77.61</v>
      </c>
      <c r="I9" s="6"/>
      <c r="J9" s="3"/>
    </row>
    <row r="10" spans="1:10" ht="18" customHeight="1">
      <c r="A10" s="85" t="s">
        <v>198</v>
      </c>
      <c r="B10" s="86"/>
      <c r="C10" s="3">
        <f t="shared" si="0"/>
        <v>86.5</v>
      </c>
      <c r="D10" s="3"/>
      <c r="E10" s="3">
        <v>86.5</v>
      </c>
      <c r="F10" s="3">
        <v>113.63</v>
      </c>
      <c r="G10" s="6">
        <f t="shared" si="1"/>
        <v>1.3136416184971098</v>
      </c>
      <c r="H10" s="3">
        <v>84.36</v>
      </c>
      <c r="I10" s="6"/>
      <c r="J10" s="3"/>
    </row>
    <row r="11" spans="1:10" ht="18" customHeight="1">
      <c r="A11" s="85" t="s">
        <v>145</v>
      </c>
      <c r="B11" s="86"/>
      <c r="C11" s="3">
        <f t="shared" si="0"/>
        <v>73</v>
      </c>
      <c r="D11" s="3"/>
      <c r="E11" s="3">
        <v>73</v>
      </c>
      <c r="F11" s="3">
        <v>93.97</v>
      </c>
      <c r="G11" s="6">
        <f aca="true" t="shared" si="2" ref="G11:G18">F11/C11</f>
        <v>1.2872602739726027</v>
      </c>
      <c r="H11" s="3">
        <v>73.51</v>
      </c>
      <c r="I11" s="6"/>
      <c r="J11" s="3"/>
    </row>
    <row r="12" spans="1:10" ht="18" customHeight="1">
      <c r="A12" s="85" t="s">
        <v>143</v>
      </c>
      <c r="B12" s="86"/>
      <c r="C12" s="3">
        <f t="shared" si="0"/>
        <v>79</v>
      </c>
      <c r="D12" s="3"/>
      <c r="E12" s="3">
        <v>79</v>
      </c>
      <c r="F12" s="3">
        <v>93.48</v>
      </c>
      <c r="G12" s="6">
        <f t="shared" si="2"/>
        <v>1.1832911392405063</v>
      </c>
      <c r="H12" s="3">
        <v>67.12</v>
      </c>
      <c r="I12" s="6">
        <f>(F12-H12)/H12</f>
        <v>0.39272943980929675</v>
      </c>
      <c r="J12" s="3"/>
    </row>
    <row r="13" spans="1:10" ht="18" customHeight="1">
      <c r="A13" s="85" t="s">
        <v>144</v>
      </c>
      <c r="B13" s="86"/>
      <c r="C13" s="3">
        <f t="shared" si="0"/>
        <v>89</v>
      </c>
      <c r="D13" s="3"/>
      <c r="E13" s="3">
        <v>89</v>
      </c>
      <c r="F13" s="3">
        <v>111.84</v>
      </c>
      <c r="G13" s="6">
        <f t="shared" si="2"/>
        <v>1.256629213483146</v>
      </c>
      <c r="H13" s="3">
        <v>93</v>
      </c>
      <c r="I13" s="6">
        <f>(F13-H13)/H13</f>
        <v>0.20258064516129035</v>
      </c>
      <c r="J13" s="3"/>
    </row>
    <row r="14" spans="1:10" ht="18" customHeight="1">
      <c r="A14" s="85" t="s">
        <v>142</v>
      </c>
      <c r="B14" s="86"/>
      <c r="C14" s="3">
        <f t="shared" si="0"/>
        <v>67</v>
      </c>
      <c r="D14" s="3"/>
      <c r="E14" s="3">
        <v>67</v>
      </c>
      <c r="F14" s="3">
        <v>102.28</v>
      </c>
      <c r="G14" s="6">
        <f t="shared" si="2"/>
        <v>1.5265671641791045</v>
      </c>
      <c r="H14" s="3">
        <v>65.47</v>
      </c>
      <c r="I14" s="6"/>
      <c r="J14" s="3"/>
    </row>
    <row r="15" spans="1:10" ht="18" customHeight="1">
      <c r="A15" s="69" t="s">
        <v>199</v>
      </c>
      <c r="B15" s="69"/>
      <c r="C15" s="3">
        <f t="shared" si="0"/>
        <v>80.3</v>
      </c>
      <c r="D15" s="3"/>
      <c r="E15" s="3">
        <v>80.3</v>
      </c>
      <c r="F15" s="3">
        <v>80.36</v>
      </c>
      <c r="G15" s="6">
        <f t="shared" si="2"/>
        <v>1.000747198007472</v>
      </c>
      <c r="H15" s="3">
        <v>66.58</v>
      </c>
      <c r="I15" s="3"/>
      <c r="J15" s="3"/>
    </row>
    <row r="16" spans="1:10" ht="18" customHeight="1">
      <c r="A16" s="69" t="s">
        <v>200</v>
      </c>
      <c r="B16" s="69"/>
      <c r="C16" s="3">
        <f t="shared" si="0"/>
        <v>52</v>
      </c>
      <c r="D16" s="3"/>
      <c r="E16" s="3">
        <v>52</v>
      </c>
      <c r="F16" s="3">
        <v>69.78</v>
      </c>
      <c r="G16" s="6">
        <f t="shared" si="2"/>
        <v>1.341923076923077</v>
      </c>
      <c r="H16" s="3">
        <v>51.54</v>
      </c>
      <c r="I16" s="3"/>
      <c r="J16" s="3"/>
    </row>
    <row r="17" spans="1:10" ht="18" customHeight="1">
      <c r="A17" s="85" t="s">
        <v>201</v>
      </c>
      <c r="B17" s="86"/>
      <c r="C17" s="3">
        <f t="shared" si="0"/>
        <v>33</v>
      </c>
      <c r="D17" s="3"/>
      <c r="E17" s="3">
        <v>33</v>
      </c>
      <c r="F17" s="3">
        <v>38.77</v>
      </c>
      <c r="G17" s="6">
        <f t="shared" si="2"/>
        <v>1.174848484848485</v>
      </c>
      <c r="H17" s="3">
        <v>26.65</v>
      </c>
      <c r="I17" s="3"/>
      <c r="J17" s="3"/>
    </row>
    <row r="18" spans="1:10" ht="18" customHeight="1">
      <c r="A18" s="85" t="s">
        <v>202</v>
      </c>
      <c r="B18" s="86"/>
      <c r="C18" s="3">
        <f t="shared" si="0"/>
        <v>24</v>
      </c>
      <c r="D18" s="3"/>
      <c r="E18" s="3">
        <v>24</v>
      </c>
      <c r="F18" s="3">
        <v>27.98</v>
      </c>
      <c r="G18" s="6">
        <f t="shared" si="2"/>
        <v>1.1658333333333333</v>
      </c>
      <c r="H18" s="3">
        <v>23.17</v>
      </c>
      <c r="I18" s="3"/>
      <c r="J18" s="3"/>
    </row>
    <row r="19" spans="1:10" ht="18" customHeight="1">
      <c r="A19" s="69" t="s">
        <v>146</v>
      </c>
      <c r="B19" s="69"/>
      <c r="C19" s="3">
        <f t="shared" si="0"/>
        <v>55</v>
      </c>
      <c r="D19" s="3"/>
      <c r="E19" s="3">
        <v>55</v>
      </c>
      <c r="F19" s="3">
        <v>39.25</v>
      </c>
      <c r="G19" s="6">
        <f t="shared" si="1"/>
        <v>0.7136363636363636</v>
      </c>
      <c r="H19" s="3">
        <v>46.99</v>
      </c>
      <c r="I19" s="10">
        <f>(F19-H19)/H19</f>
        <v>-0.1647158969993616</v>
      </c>
      <c r="J19" s="11" t="s">
        <v>51</v>
      </c>
    </row>
    <row r="20" spans="1:10" ht="18" customHeight="1">
      <c r="A20" s="69" t="s">
        <v>58</v>
      </c>
      <c r="B20" s="69"/>
      <c r="C20" s="3">
        <f t="shared" si="0"/>
        <v>2</v>
      </c>
      <c r="D20" s="3"/>
      <c r="E20" s="3">
        <v>2</v>
      </c>
      <c r="F20" s="3"/>
      <c r="G20" s="6">
        <f t="shared" si="1"/>
        <v>0</v>
      </c>
      <c r="H20" s="3"/>
      <c r="I20" s="6"/>
      <c r="J20" s="11"/>
    </row>
    <row r="21" spans="1:10" ht="28.5" customHeight="1">
      <c r="A21" s="164" t="s">
        <v>203</v>
      </c>
      <c r="B21" s="164"/>
      <c r="C21" s="3"/>
      <c r="D21" s="3"/>
      <c r="E21" s="3"/>
      <c r="F21" s="3"/>
      <c r="G21" s="6" t="e">
        <f t="shared" si="1"/>
        <v>#DIV/0!</v>
      </c>
      <c r="H21" s="3">
        <v>87.34</v>
      </c>
      <c r="I21" s="6"/>
      <c r="J21" s="11" t="s">
        <v>51</v>
      </c>
    </row>
    <row r="22" spans="1:10" ht="18" customHeight="1">
      <c r="A22" s="146" t="s">
        <v>204</v>
      </c>
      <c r="B22" s="147"/>
      <c r="C22" s="3"/>
      <c r="D22" s="3"/>
      <c r="E22" s="3"/>
      <c r="F22" s="3">
        <v>5.37</v>
      </c>
      <c r="G22" s="6" t="e">
        <f t="shared" si="1"/>
        <v>#DIV/0!</v>
      </c>
      <c r="H22" s="3">
        <v>0.2</v>
      </c>
      <c r="I22" s="6"/>
      <c r="J22" s="11" t="s">
        <v>51</v>
      </c>
    </row>
    <row r="23" spans="1:10" ht="27.75" customHeight="1">
      <c r="A23" s="164" t="s">
        <v>205</v>
      </c>
      <c r="B23" s="164"/>
      <c r="C23" s="3"/>
      <c r="D23" s="3"/>
      <c r="E23" s="3"/>
      <c r="F23" s="3"/>
      <c r="G23" s="6" t="e">
        <f t="shared" si="1"/>
        <v>#DIV/0!</v>
      </c>
      <c r="H23" s="3">
        <v>11.8</v>
      </c>
      <c r="I23" s="6"/>
      <c r="J23" s="11" t="s">
        <v>51</v>
      </c>
    </row>
    <row r="24" spans="1:10" ht="30" customHeight="1">
      <c r="A24" s="95" t="s">
        <v>206</v>
      </c>
      <c r="B24" s="96"/>
      <c r="C24" s="3"/>
      <c r="D24" s="3"/>
      <c r="E24" s="3"/>
      <c r="F24" s="3"/>
      <c r="G24" s="6" t="e">
        <f t="shared" si="1"/>
        <v>#DIV/0!</v>
      </c>
      <c r="H24" s="3">
        <v>18.2</v>
      </c>
      <c r="I24" s="6"/>
      <c r="J24" s="11" t="s">
        <v>51</v>
      </c>
    </row>
    <row r="25" spans="1:10" ht="27.75" customHeight="1">
      <c r="A25" s="165" t="s">
        <v>207</v>
      </c>
      <c r="B25" s="166"/>
      <c r="C25" s="3"/>
      <c r="D25" s="3"/>
      <c r="E25" s="3"/>
      <c r="F25" s="8">
        <v>31.01</v>
      </c>
      <c r="G25" s="6"/>
      <c r="H25" s="3">
        <v>2.31</v>
      </c>
      <c r="I25" s="6"/>
      <c r="J25" s="11" t="s">
        <v>51</v>
      </c>
    </row>
    <row r="26" spans="1:10" ht="24.75" customHeight="1">
      <c r="A26" s="95" t="s">
        <v>208</v>
      </c>
      <c r="B26" s="96"/>
      <c r="C26" s="3"/>
      <c r="D26" s="3"/>
      <c r="E26" s="3"/>
      <c r="F26" s="3"/>
      <c r="G26" s="6"/>
      <c r="H26" s="3"/>
      <c r="I26" s="6"/>
      <c r="J26" s="11" t="s">
        <v>51</v>
      </c>
    </row>
    <row r="27" spans="1:10" ht="18" customHeight="1">
      <c r="A27" s="106" t="s">
        <v>252</v>
      </c>
      <c r="B27" s="108"/>
      <c r="C27" s="3">
        <f t="shared" si="0"/>
        <v>22</v>
      </c>
      <c r="D27" s="3"/>
      <c r="E27" s="3">
        <v>22</v>
      </c>
      <c r="F27" s="3">
        <v>10</v>
      </c>
      <c r="G27" s="6"/>
      <c r="H27" s="3"/>
      <c r="I27" s="6"/>
      <c r="J27" s="11"/>
    </row>
    <row r="28" spans="1:10" ht="18" customHeight="1">
      <c r="A28" s="106" t="s">
        <v>253</v>
      </c>
      <c r="B28" s="108"/>
      <c r="C28" s="3">
        <f t="shared" si="0"/>
        <v>40</v>
      </c>
      <c r="D28" s="3"/>
      <c r="E28" s="3">
        <v>40</v>
      </c>
      <c r="F28" s="3"/>
      <c r="G28" s="6"/>
      <c r="H28" s="3"/>
      <c r="I28" s="6"/>
      <c r="J28" s="11"/>
    </row>
    <row r="29" spans="1:10" ht="21.75" customHeight="1">
      <c r="A29" s="95" t="s">
        <v>254</v>
      </c>
      <c r="B29" s="96"/>
      <c r="C29" s="3">
        <f t="shared" si="0"/>
        <v>30</v>
      </c>
      <c r="D29" s="3"/>
      <c r="E29" s="3">
        <v>30</v>
      </c>
      <c r="F29" s="3"/>
      <c r="G29" s="6"/>
      <c r="H29" s="3"/>
      <c r="I29" s="6"/>
      <c r="J29" s="11"/>
    </row>
    <row r="30" spans="1:10" ht="18" customHeight="1">
      <c r="A30" s="146" t="s">
        <v>255</v>
      </c>
      <c r="B30" s="147"/>
      <c r="C30" s="3">
        <f t="shared" si="0"/>
        <v>100</v>
      </c>
      <c r="D30" s="3"/>
      <c r="E30" s="3">
        <v>100</v>
      </c>
      <c r="F30" s="3">
        <v>102.38</v>
      </c>
      <c r="G30" s="6"/>
      <c r="H30" s="3"/>
      <c r="I30" s="6"/>
      <c r="J30" s="12"/>
    </row>
    <row r="31" spans="1:10" ht="18" customHeight="1">
      <c r="A31" s="69"/>
      <c r="B31" s="69"/>
      <c r="C31" s="3"/>
      <c r="D31" s="3"/>
      <c r="E31" s="3"/>
      <c r="F31" s="3"/>
      <c r="G31" s="6"/>
      <c r="H31" s="3"/>
      <c r="I31" s="6"/>
      <c r="J31" s="12" t="s">
        <v>10</v>
      </c>
    </row>
    <row r="32" spans="1:10" ht="18" customHeight="1">
      <c r="A32" s="69" t="s">
        <v>41</v>
      </c>
      <c r="B32" s="69"/>
      <c r="C32" s="3">
        <f>SUM(C5:C31)</f>
        <v>1320.3</v>
      </c>
      <c r="D32" s="3"/>
      <c r="E32" s="3">
        <f>SUM(E5:E31)</f>
        <v>1320.3</v>
      </c>
      <c r="F32" s="3">
        <f>SUM(F5:F31)</f>
        <v>1579.04</v>
      </c>
      <c r="G32" s="6">
        <f>F32/C32</f>
        <v>1.1959706127395289</v>
      </c>
      <c r="H32" s="3">
        <f>SUM(H5:H31)</f>
        <v>1190.0399999999997</v>
      </c>
      <c r="I32" s="6">
        <f>(F32-H32)/H32</f>
        <v>0.32687976874726926</v>
      </c>
      <c r="J32" s="12" t="s">
        <v>209</v>
      </c>
    </row>
  </sheetData>
  <sheetProtection/>
  <mergeCells count="38">
    <mergeCell ref="A31:B31"/>
    <mergeCell ref="A32:B32"/>
    <mergeCell ref="F3:F4"/>
    <mergeCell ref="G3:G4"/>
    <mergeCell ref="A3:B4"/>
    <mergeCell ref="A10:B10"/>
    <mergeCell ref="A15:B15"/>
    <mergeCell ref="A16:B16"/>
    <mergeCell ref="A17:B17"/>
    <mergeCell ref="A18:B18"/>
    <mergeCell ref="A25:B25"/>
    <mergeCell ref="A29:B29"/>
    <mergeCell ref="A30:B30"/>
    <mergeCell ref="A26:B26"/>
    <mergeCell ref="A27:B27"/>
    <mergeCell ref="A28:B28"/>
    <mergeCell ref="A19:B19"/>
    <mergeCell ref="A20:B20"/>
    <mergeCell ref="A21:B21"/>
    <mergeCell ref="A22:B22"/>
    <mergeCell ref="A23:B23"/>
    <mergeCell ref="A24:B24"/>
    <mergeCell ref="A5:B5"/>
    <mergeCell ref="A6:B6"/>
    <mergeCell ref="A7:B7"/>
    <mergeCell ref="A8:B8"/>
    <mergeCell ref="A9:B9"/>
    <mergeCell ref="A14:B14"/>
    <mergeCell ref="A12:B12"/>
    <mergeCell ref="A13:B13"/>
    <mergeCell ref="A11:B11"/>
    <mergeCell ref="A1:J1"/>
    <mergeCell ref="A2:C2"/>
    <mergeCell ref="I2:J2"/>
    <mergeCell ref="C3:E3"/>
    <mergeCell ref="H3:H4"/>
    <mergeCell ref="I3:I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1" width="9.00390625" style="1" customWidth="1"/>
    <col min="2" max="2" width="11.875" style="1" customWidth="1"/>
    <col min="3" max="8" width="10.00390625" style="1" customWidth="1"/>
    <col min="9" max="16384" width="9.00390625" style="1" customWidth="1"/>
  </cols>
  <sheetData>
    <row r="1" spans="1:8" ht="25.5" customHeight="1">
      <c r="A1" s="64" t="s">
        <v>260</v>
      </c>
      <c r="B1" s="65"/>
      <c r="C1" s="65"/>
      <c r="D1" s="65"/>
      <c r="E1" s="65"/>
      <c r="F1" s="65"/>
      <c r="G1" s="65"/>
      <c r="H1" s="65"/>
    </row>
    <row r="2" spans="1:8" ht="21.75" customHeight="1">
      <c r="A2" s="66" t="s">
        <v>21</v>
      </c>
      <c r="B2" s="66"/>
      <c r="C2" s="66"/>
      <c r="D2" s="22"/>
      <c r="E2" s="9"/>
      <c r="F2" s="67" t="s">
        <v>22</v>
      </c>
      <c r="G2" s="68"/>
      <c r="H2" s="68"/>
    </row>
    <row r="3" spans="1:8" ht="21.75" customHeight="1">
      <c r="A3" s="69" t="s">
        <v>23</v>
      </c>
      <c r="B3" s="69"/>
      <c r="C3" s="69" t="s">
        <v>24</v>
      </c>
      <c r="D3" s="69"/>
      <c r="E3" s="69"/>
      <c r="F3" s="70" t="s">
        <v>25</v>
      </c>
      <c r="G3" s="72" t="s">
        <v>5</v>
      </c>
      <c r="H3" s="69" t="s">
        <v>26</v>
      </c>
    </row>
    <row r="4" spans="1:8" ht="21.75" customHeight="1">
      <c r="A4" s="69"/>
      <c r="B4" s="69"/>
      <c r="C4" s="4" t="s">
        <v>27</v>
      </c>
      <c r="D4" s="4" t="s">
        <v>28</v>
      </c>
      <c r="E4" s="3" t="s">
        <v>29</v>
      </c>
      <c r="F4" s="71"/>
      <c r="G4" s="71"/>
      <c r="H4" s="69"/>
    </row>
    <row r="5" spans="1:8" ht="21.75" customHeight="1">
      <c r="A5" s="73" t="s">
        <v>30</v>
      </c>
      <c r="B5" s="74"/>
      <c r="C5" s="3">
        <f>'农业'!C26</f>
        <v>1778.2</v>
      </c>
      <c r="D5" s="3">
        <f>'农业'!D26</f>
        <v>1003.8</v>
      </c>
      <c r="E5" s="3">
        <f>'农业'!E26</f>
        <v>774.4000000000001</v>
      </c>
      <c r="F5" s="3">
        <f>'农业'!F26</f>
        <v>1321.72</v>
      </c>
      <c r="G5" s="36">
        <f>'农业'!H26</f>
        <v>1564.34</v>
      </c>
      <c r="H5" s="6">
        <f>(F5-G5)/G5</f>
        <v>-0.15509416111586988</v>
      </c>
    </row>
    <row r="6" spans="1:8" ht="21.75" customHeight="1">
      <c r="A6" s="73" t="s">
        <v>31</v>
      </c>
      <c r="B6" s="74"/>
      <c r="C6" s="3">
        <f>'城建'!C28</f>
        <v>2175</v>
      </c>
      <c r="D6" s="3"/>
      <c r="E6" s="3">
        <f>'城建'!E28</f>
        <v>2175</v>
      </c>
      <c r="F6" s="3">
        <f>'城建'!F28</f>
        <v>901.3000000000001</v>
      </c>
      <c r="G6" s="3">
        <f>'城建'!H28</f>
        <v>904.5699999999999</v>
      </c>
      <c r="H6" s="6">
        <f aca="true" t="shared" si="0" ref="H6:H14">(F6-G6)/G6</f>
        <v>-0.0036149772820233575</v>
      </c>
    </row>
    <row r="7" spans="1:8" ht="21.75" customHeight="1">
      <c r="A7" s="73" t="s">
        <v>32</v>
      </c>
      <c r="B7" s="74"/>
      <c r="C7" s="3">
        <f>'党群'!C28</f>
        <v>743</v>
      </c>
      <c r="D7" s="3"/>
      <c r="E7" s="3">
        <f>'党群'!E28</f>
        <v>743</v>
      </c>
      <c r="F7" s="3">
        <f>'党群'!F28</f>
        <v>965.1000000000001</v>
      </c>
      <c r="G7" s="36">
        <f>'党群'!H28</f>
        <v>865.14</v>
      </c>
      <c r="H7" s="6">
        <f t="shared" si="0"/>
        <v>0.11554199320341234</v>
      </c>
    </row>
    <row r="8" spans="1:8" ht="21.75" customHeight="1">
      <c r="A8" s="73" t="s">
        <v>33</v>
      </c>
      <c r="B8" s="74"/>
      <c r="C8" s="3">
        <f>'政府'!C28</f>
        <v>4843</v>
      </c>
      <c r="D8" s="3"/>
      <c r="E8" s="3">
        <f>'政府'!E28</f>
        <v>4843</v>
      </c>
      <c r="F8" s="3">
        <f>'政府'!F28</f>
        <v>6121.2599999999975</v>
      </c>
      <c r="G8" s="36">
        <f>'政府'!H28</f>
        <v>5455.9800000000005</v>
      </c>
      <c r="H8" s="6">
        <f t="shared" si="0"/>
        <v>0.12193593085018585</v>
      </c>
    </row>
    <row r="9" spans="1:8" ht="21.75" customHeight="1">
      <c r="A9" s="73" t="s">
        <v>34</v>
      </c>
      <c r="B9" s="74"/>
      <c r="C9" s="3">
        <f>'计生卫生'!C27</f>
        <v>494</v>
      </c>
      <c r="D9" s="3">
        <f>'计生卫生'!D27</f>
        <v>50.6</v>
      </c>
      <c r="E9" s="3">
        <f>'计生卫生'!E27</f>
        <v>443.4</v>
      </c>
      <c r="F9" s="3">
        <f>'计生卫生'!F27</f>
        <v>827.8299999999999</v>
      </c>
      <c r="G9" s="36">
        <f>'计生卫生'!H27</f>
        <v>384.49</v>
      </c>
      <c r="H9" s="6">
        <f t="shared" si="0"/>
        <v>1.1530598975265933</v>
      </c>
    </row>
    <row r="10" spans="1:8" ht="21.75" customHeight="1">
      <c r="A10" s="73" t="s">
        <v>35</v>
      </c>
      <c r="B10" s="74"/>
      <c r="C10" s="3">
        <f>'文体教育'!C28</f>
        <v>8861.7</v>
      </c>
      <c r="D10" s="3">
        <f>'文体教育'!D28</f>
        <v>25</v>
      </c>
      <c r="E10" s="3">
        <f>'文体教育'!E28</f>
        <v>8836.7</v>
      </c>
      <c r="F10" s="3">
        <f>'文体教育'!F28</f>
        <v>10238.369999999999</v>
      </c>
      <c r="G10" s="36">
        <f>'文体教育'!H28</f>
        <v>9287.5</v>
      </c>
      <c r="H10" s="6">
        <f t="shared" si="0"/>
        <v>0.10238169582772533</v>
      </c>
    </row>
    <row r="11" spans="1:8" ht="21.75" customHeight="1">
      <c r="A11" s="73" t="s">
        <v>36</v>
      </c>
      <c r="B11" s="74"/>
      <c r="C11" s="3">
        <f>'综治'!C28</f>
        <v>872</v>
      </c>
      <c r="D11" s="3">
        <f>'综治'!D28</f>
        <v>7</v>
      </c>
      <c r="E11" s="3">
        <f>'综治'!E28</f>
        <v>865</v>
      </c>
      <c r="F11" s="3">
        <f>'综治'!F28</f>
        <v>922.75</v>
      </c>
      <c r="G11" s="36">
        <f>'综治'!H28</f>
        <v>846.2399999999998</v>
      </c>
      <c r="H11" s="6">
        <f t="shared" si="0"/>
        <v>0.09041170353564029</v>
      </c>
    </row>
    <row r="12" spans="1:8" ht="21.75" customHeight="1">
      <c r="A12" s="73" t="s">
        <v>37</v>
      </c>
      <c r="B12" s="74"/>
      <c r="C12" s="3">
        <f>'社保'!C29</f>
        <v>453</v>
      </c>
      <c r="D12" s="3">
        <f>'社保'!D29</f>
        <v>2</v>
      </c>
      <c r="E12" s="3">
        <f>'社保'!E29</f>
        <v>451</v>
      </c>
      <c r="F12" s="3">
        <f>'社保'!F29</f>
        <v>501.96999999999997</v>
      </c>
      <c r="G12" s="36">
        <f>'社保'!H29</f>
        <v>278.55</v>
      </c>
      <c r="H12" s="6">
        <f t="shared" si="0"/>
        <v>0.8020822114521629</v>
      </c>
    </row>
    <row r="13" spans="1:8" ht="21.75" customHeight="1">
      <c r="A13" s="73" t="s">
        <v>38</v>
      </c>
      <c r="B13" s="74"/>
      <c r="C13" s="3">
        <f>'城管'!C28</f>
        <v>4157.5</v>
      </c>
      <c r="D13" s="3"/>
      <c r="E13" s="3">
        <f>'城管'!E28</f>
        <v>4157.5</v>
      </c>
      <c r="F13" s="3">
        <f>'城管'!F28</f>
        <v>4588.23</v>
      </c>
      <c r="G13" s="36">
        <f>'城管'!H28</f>
        <v>3333.62</v>
      </c>
      <c r="H13" s="6">
        <f t="shared" si="0"/>
        <v>0.3763506338454892</v>
      </c>
    </row>
    <row r="14" spans="1:8" ht="21.75" customHeight="1">
      <c r="A14" s="73" t="s">
        <v>39</v>
      </c>
      <c r="B14" s="74"/>
      <c r="C14" s="3">
        <f>'社区'!C32</f>
        <v>1320.3</v>
      </c>
      <c r="D14" s="3"/>
      <c r="E14" s="3">
        <f>'社区'!E32</f>
        <v>1320.3</v>
      </c>
      <c r="F14" s="3">
        <f>'社区'!F32</f>
        <v>1579.04</v>
      </c>
      <c r="G14" s="36">
        <f>'社区'!H32</f>
        <v>1190.0399999999997</v>
      </c>
      <c r="H14" s="6">
        <f t="shared" si="0"/>
        <v>0.32687976874726926</v>
      </c>
    </row>
    <row r="15" spans="1:8" ht="21.75" customHeight="1">
      <c r="A15" s="73" t="s">
        <v>40</v>
      </c>
      <c r="B15" s="74"/>
      <c r="C15" s="3"/>
      <c r="D15" s="3"/>
      <c r="E15" s="3"/>
      <c r="F15" s="3"/>
      <c r="G15" s="36"/>
      <c r="H15" s="6"/>
    </row>
    <row r="16" spans="1:8" ht="21.75" customHeight="1">
      <c r="A16" s="73" t="s">
        <v>256</v>
      </c>
      <c r="B16" s="74"/>
      <c r="C16" s="3"/>
      <c r="D16" s="3"/>
      <c r="E16" s="3"/>
      <c r="F16" s="3">
        <v>764.07</v>
      </c>
      <c r="G16" s="36">
        <v>813.71</v>
      </c>
      <c r="H16" s="6"/>
    </row>
    <row r="17" spans="1:8" ht="21.75" customHeight="1">
      <c r="A17" s="73" t="s">
        <v>257</v>
      </c>
      <c r="B17" s="74"/>
      <c r="C17" s="3">
        <v>602.3</v>
      </c>
      <c r="D17" s="3"/>
      <c r="E17" s="3">
        <v>602.3</v>
      </c>
      <c r="F17" s="3"/>
      <c r="G17" s="36"/>
      <c r="H17" s="6"/>
    </row>
    <row r="18" spans="1:8" ht="21.75" customHeight="1">
      <c r="A18" s="69"/>
      <c r="B18" s="69"/>
      <c r="C18" s="3"/>
      <c r="D18" s="3"/>
      <c r="E18" s="3"/>
      <c r="F18" s="3"/>
      <c r="G18" s="3"/>
      <c r="H18" s="3"/>
    </row>
    <row r="19" spans="1:8" ht="21.75" customHeight="1">
      <c r="A19" s="69"/>
      <c r="B19" s="69"/>
      <c r="C19" s="3"/>
      <c r="D19" s="3"/>
      <c r="E19" s="3"/>
      <c r="F19" s="3"/>
      <c r="G19" s="3"/>
      <c r="H19" s="3"/>
    </row>
    <row r="20" spans="1:8" ht="21.75" customHeight="1">
      <c r="A20" s="69"/>
      <c r="B20" s="69"/>
      <c r="C20" s="3"/>
      <c r="D20" s="3"/>
      <c r="E20" s="3"/>
      <c r="F20" s="3"/>
      <c r="G20" s="3"/>
      <c r="H20" s="3"/>
    </row>
    <row r="21" spans="1:8" ht="21.75" customHeight="1">
      <c r="A21" s="69"/>
      <c r="B21" s="69"/>
      <c r="C21" s="3"/>
      <c r="D21" s="3"/>
      <c r="E21" s="3"/>
      <c r="F21" s="3"/>
      <c r="G21" s="3"/>
      <c r="H21" s="3"/>
    </row>
    <row r="22" spans="1:8" ht="21.75" customHeight="1">
      <c r="A22" s="69"/>
      <c r="B22" s="69"/>
      <c r="C22" s="3"/>
      <c r="D22" s="3"/>
      <c r="E22" s="3"/>
      <c r="F22" s="3"/>
      <c r="G22" s="3"/>
      <c r="H22" s="3"/>
    </row>
    <row r="23" spans="1:8" ht="21.75" customHeight="1">
      <c r="A23" s="69"/>
      <c r="B23" s="69"/>
      <c r="C23" s="3"/>
      <c r="D23" s="3"/>
      <c r="E23" s="3"/>
      <c r="F23" s="3"/>
      <c r="G23" s="3"/>
      <c r="H23" s="3"/>
    </row>
    <row r="24" spans="1:8" ht="21.75" customHeight="1">
      <c r="A24" s="69" t="s">
        <v>41</v>
      </c>
      <c r="B24" s="69"/>
      <c r="C24" s="3">
        <f>SUM(C5:C23)</f>
        <v>26300</v>
      </c>
      <c r="D24" s="3">
        <f>SUM(D5:D23)</f>
        <v>1088.3999999999999</v>
      </c>
      <c r="E24" s="3">
        <f>SUM(E5:E23)</f>
        <v>25211.6</v>
      </c>
      <c r="F24" s="3">
        <f>SUM(F5:F23)</f>
        <v>28731.639999999996</v>
      </c>
      <c r="G24" s="3">
        <f>SUM(G5:G23)</f>
        <v>24924.18</v>
      </c>
      <c r="H24" s="6">
        <f>(F24-G24)/G24</f>
        <v>0.1527616956706297</v>
      </c>
    </row>
    <row r="25" spans="1:8" ht="21.75" customHeight="1">
      <c r="A25" s="77" t="s">
        <v>42</v>
      </c>
      <c r="B25" s="78"/>
      <c r="C25" s="78"/>
      <c r="D25" s="78"/>
      <c r="E25" s="78"/>
      <c r="F25" s="78"/>
      <c r="G25" s="78"/>
      <c r="H25" s="78"/>
    </row>
    <row r="26" spans="1:8" ht="21.75" customHeight="1">
      <c r="A26" s="75" t="s">
        <v>43</v>
      </c>
      <c r="B26" s="76"/>
      <c r="C26" s="76"/>
      <c r="D26" s="76"/>
      <c r="E26" s="76"/>
      <c r="F26" s="76"/>
      <c r="G26" s="76"/>
      <c r="H26" s="76"/>
    </row>
  </sheetData>
  <sheetProtection/>
  <mergeCells count="30">
    <mergeCell ref="A26:H26"/>
    <mergeCell ref="A23:B23"/>
    <mergeCell ref="A24:B24"/>
    <mergeCell ref="A18:B18"/>
    <mergeCell ref="A19:B19"/>
    <mergeCell ref="A20:B20"/>
    <mergeCell ref="A21:B21"/>
    <mergeCell ref="A22:B22"/>
    <mergeCell ref="A25:H25"/>
    <mergeCell ref="A11:B11"/>
    <mergeCell ref="A12:B12"/>
    <mergeCell ref="A13:B13"/>
    <mergeCell ref="A14:B14"/>
    <mergeCell ref="A15:B15"/>
    <mergeCell ref="A17:B17"/>
    <mergeCell ref="A16:B16"/>
    <mergeCell ref="A5:B5"/>
    <mergeCell ref="A6:B6"/>
    <mergeCell ref="A7:B7"/>
    <mergeCell ref="A8:B8"/>
    <mergeCell ref="A9:B9"/>
    <mergeCell ref="A10:B10"/>
    <mergeCell ref="A1:H1"/>
    <mergeCell ref="A2:C2"/>
    <mergeCell ref="F2:H2"/>
    <mergeCell ref="C3:E3"/>
    <mergeCell ref="F3:F4"/>
    <mergeCell ref="G3:G4"/>
    <mergeCell ref="H3:H4"/>
    <mergeCell ref="A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3">
      <selection activeCell="F14" sqref="F14"/>
    </sheetView>
  </sheetViews>
  <sheetFormatPr defaultColWidth="9.00390625" defaultRowHeight="18" customHeight="1"/>
  <cols>
    <col min="1" max="2" width="5.625" style="1" customWidth="1"/>
    <col min="3" max="3" width="8.50390625" style="1" customWidth="1"/>
    <col min="4" max="4" width="8.125" style="1" customWidth="1"/>
    <col min="5" max="5" width="8.50390625" style="1" customWidth="1"/>
    <col min="6" max="6" width="8.875" style="1" customWidth="1"/>
    <col min="7" max="7" width="8.50390625" style="1" customWidth="1"/>
    <col min="8" max="8" width="9.25390625" style="1" customWidth="1"/>
    <col min="9" max="9" width="8.50390625" style="1" customWidth="1"/>
    <col min="10" max="10" width="9.50390625" style="1" customWidth="1"/>
    <col min="11" max="16384" width="9.00390625" style="1" customWidth="1"/>
  </cols>
  <sheetData>
    <row r="1" spans="1:10" ht="25.5" customHeight="1">
      <c r="A1" s="64" t="s">
        <v>261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" customHeight="1">
      <c r="A2" s="35" t="s">
        <v>44</v>
      </c>
      <c r="B2" s="35"/>
      <c r="C2" s="2"/>
      <c r="D2" s="2"/>
      <c r="E2" s="67" t="s">
        <v>22</v>
      </c>
      <c r="F2" s="67"/>
      <c r="G2" s="67"/>
      <c r="H2" s="67"/>
      <c r="I2" s="67"/>
      <c r="J2" s="67"/>
    </row>
    <row r="3" spans="1:10" ht="18" customHeight="1">
      <c r="A3" s="69" t="s">
        <v>45</v>
      </c>
      <c r="B3" s="69"/>
      <c r="C3" s="69" t="s">
        <v>46</v>
      </c>
      <c r="D3" s="69"/>
      <c r="E3" s="69"/>
      <c r="F3" s="72" t="s">
        <v>47</v>
      </c>
      <c r="G3" s="72" t="s">
        <v>48</v>
      </c>
      <c r="H3" s="70" t="s">
        <v>5</v>
      </c>
      <c r="I3" s="70" t="s">
        <v>6</v>
      </c>
      <c r="J3" s="69" t="s">
        <v>7</v>
      </c>
    </row>
    <row r="4" spans="1:10" ht="18" customHeight="1">
      <c r="A4" s="69"/>
      <c r="B4" s="69"/>
      <c r="C4" s="4" t="s">
        <v>27</v>
      </c>
      <c r="D4" s="5" t="s">
        <v>49</v>
      </c>
      <c r="E4" s="3" t="s">
        <v>29</v>
      </c>
      <c r="F4" s="71"/>
      <c r="G4" s="71"/>
      <c r="H4" s="88"/>
      <c r="I4" s="71"/>
      <c r="J4" s="69"/>
    </row>
    <row r="5" spans="1:10" ht="18" customHeight="1">
      <c r="A5" s="81" t="s">
        <v>147</v>
      </c>
      <c r="B5" s="82"/>
      <c r="C5" s="3">
        <f>D5+E5</f>
        <v>30</v>
      </c>
      <c r="D5" s="3"/>
      <c r="E5" s="3">
        <v>30</v>
      </c>
      <c r="F5" s="28">
        <v>18.16</v>
      </c>
      <c r="G5" s="6">
        <f>F5/C5</f>
        <v>0.6053333333333334</v>
      </c>
      <c r="H5" s="28">
        <v>17.71</v>
      </c>
      <c r="I5" s="16">
        <f>(F5-H5)/H5</f>
        <v>0.02540937323546015</v>
      </c>
      <c r="J5" s="11"/>
    </row>
    <row r="6" spans="1:10" ht="18" customHeight="1">
      <c r="A6" s="81" t="s">
        <v>148</v>
      </c>
      <c r="B6" s="82"/>
      <c r="C6" s="3">
        <f aca="true" t="shared" si="0" ref="C6:C21">D6+E6</f>
        <v>5.2</v>
      </c>
      <c r="D6" s="3"/>
      <c r="E6" s="3">
        <v>5.2</v>
      </c>
      <c r="F6" s="28">
        <v>2.34</v>
      </c>
      <c r="G6" s="6">
        <f aca="true" t="shared" si="1" ref="G6:G21">F6/C6</f>
        <v>0.44999999999999996</v>
      </c>
      <c r="H6" s="33">
        <v>5</v>
      </c>
      <c r="I6" s="16"/>
      <c r="J6" s="3"/>
    </row>
    <row r="7" spans="1:10" ht="18" customHeight="1">
      <c r="A7" s="83" t="s">
        <v>149</v>
      </c>
      <c r="B7" s="84"/>
      <c r="C7" s="3">
        <f t="shared" si="0"/>
        <v>5</v>
      </c>
      <c r="D7" s="3"/>
      <c r="E7" s="3">
        <v>5</v>
      </c>
      <c r="F7" s="28"/>
      <c r="G7" s="6"/>
      <c r="H7" s="33">
        <v>6</v>
      </c>
      <c r="I7" s="16"/>
      <c r="J7" s="11"/>
    </row>
    <row r="8" spans="1:10" ht="18" customHeight="1">
      <c r="A8" s="83" t="s">
        <v>150</v>
      </c>
      <c r="B8" s="84"/>
      <c r="C8" s="3">
        <f t="shared" si="0"/>
        <v>2</v>
      </c>
      <c r="D8" s="3"/>
      <c r="E8" s="3">
        <v>2</v>
      </c>
      <c r="F8" s="28"/>
      <c r="G8" s="6"/>
      <c r="H8" s="33">
        <v>1.24</v>
      </c>
      <c r="I8" s="16"/>
      <c r="J8" s="3"/>
    </row>
    <row r="9" spans="1:10" ht="18" customHeight="1">
      <c r="A9" s="83" t="s">
        <v>151</v>
      </c>
      <c r="B9" s="84"/>
      <c r="C9" s="3"/>
      <c r="D9" s="3"/>
      <c r="E9" s="3"/>
      <c r="F9" s="28"/>
      <c r="G9" s="6"/>
      <c r="H9" s="33">
        <v>22.12</v>
      </c>
      <c r="I9" s="16"/>
      <c r="J9" s="3"/>
    </row>
    <row r="10" spans="1:10" ht="18" customHeight="1">
      <c r="A10" s="81" t="s">
        <v>152</v>
      </c>
      <c r="B10" s="82"/>
      <c r="C10" s="3">
        <f t="shared" si="0"/>
        <v>30</v>
      </c>
      <c r="D10" s="3"/>
      <c r="E10" s="3">
        <v>30</v>
      </c>
      <c r="F10" s="28">
        <v>45.33</v>
      </c>
      <c r="G10" s="6"/>
      <c r="H10" s="33">
        <v>29.32</v>
      </c>
      <c r="I10" s="16"/>
      <c r="J10" s="8"/>
    </row>
    <row r="11" spans="1:10" ht="18" customHeight="1">
      <c r="A11" s="79" t="s">
        <v>50</v>
      </c>
      <c r="B11" s="80"/>
      <c r="C11" s="3">
        <f t="shared" si="0"/>
        <v>103</v>
      </c>
      <c r="D11" s="3">
        <v>72</v>
      </c>
      <c r="E11" s="3">
        <v>31</v>
      </c>
      <c r="F11" s="28">
        <v>27.78</v>
      </c>
      <c r="G11" s="6">
        <f t="shared" si="1"/>
        <v>0.2697087378640777</v>
      </c>
      <c r="H11" s="33">
        <v>43.72</v>
      </c>
      <c r="I11" s="16"/>
      <c r="J11" s="7" t="s">
        <v>223</v>
      </c>
    </row>
    <row r="12" spans="1:10" ht="18" customHeight="1">
      <c r="A12" s="79" t="s">
        <v>52</v>
      </c>
      <c r="B12" s="80"/>
      <c r="C12" s="3">
        <f t="shared" si="0"/>
        <v>1335</v>
      </c>
      <c r="D12" s="3">
        <v>930</v>
      </c>
      <c r="E12" s="3">
        <v>405</v>
      </c>
      <c r="F12" s="28">
        <v>881.59</v>
      </c>
      <c r="G12" s="6">
        <f t="shared" si="1"/>
        <v>0.6603670411985019</v>
      </c>
      <c r="H12" s="28">
        <v>1377.47</v>
      </c>
      <c r="I12" s="16"/>
      <c r="J12" s="31" t="s">
        <v>224</v>
      </c>
    </row>
    <row r="13" spans="1:10" ht="18" customHeight="1">
      <c r="A13" s="79" t="s">
        <v>214</v>
      </c>
      <c r="B13" s="80"/>
      <c r="C13" s="3">
        <f t="shared" si="0"/>
        <v>185</v>
      </c>
      <c r="D13" s="3"/>
      <c r="E13" s="3">
        <v>185</v>
      </c>
      <c r="F13" s="28">
        <v>173.06</v>
      </c>
      <c r="G13" s="6"/>
      <c r="H13" s="33"/>
      <c r="I13" s="16"/>
      <c r="J13" s="31"/>
    </row>
    <row r="14" spans="1:10" ht="18" customHeight="1">
      <c r="A14" s="79" t="s">
        <v>215</v>
      </c>
      <c r="B14" s="80"/>
      <c r="C14" s="3">
        <f t="shared" si="0"/>
        <v>10</v>
      </c>
      <c r="D14" s="3"/>
      <c r="E14" s="3">
        <v>10</v>
      </c>
      <c r="F14" s="28">
        <v>131.18</v>
      </c>
      <c r="G14" s="6"/>
      <c r="H14" s="33"/>
      <c r="I14" s="16"/>
      <c r="J14" s="31"/>
    </row>
    <row r="15" spans="1:10" ht="18" customHeight="1">
      <c r="A15" s="87" t="s">
        <v>53</v>
      </c>
      <c r="B15" s="87"/>
      <c r="C15" s="3">
        <f t="shared" si="0"/>
        <v>5</v>
      </c>
      <c r="D15" s="3"/>
      <c r="E15" s="3">
        <v>5</v>
      </c>
      <c r="F15" s="28">
        <v>1.16</v>
      </c>
      <c r="G15" s="6">
        <f t="shared" si="1"/>
        <v>0.23199999999999998</v>
      </c>
      <c r="H15" s="28">
        <v>6.02</v>
      </c>
      <c r="I15" s="16"/>
      <c r="J15" s="3"/>
    </row>
    <row r="16" spans="1:10" ht="18" customHeight="1">
      <c r="A16" s="79" t="s">
        <v>54</v>
      </c>
      <c r="B16" s="80"/>
      <c r="C16" s="3">
        <f t="shared" si="0"/>
        <v>20</v>
      </c>
      <c r="D16" s="3">
        <v>1.8</v>
      </c>
      <c r="E16" s="3">
        <v>18.2</v>
      </c>
      <c r="F16" s="28">
        <v>18.53</v>
      </c>
      <c r="G16" s="6">
        <f t="shared" si="1"/>
        <v>0.9265000000000001</v>
      </c>
      <c r="H16" s="28">
        <v>12.57</v>
      </c>
      <c r="I16" s="16">
        <f>(F16-H16)/H16</f>
        <v>0.4741447891805888</v>
      </c>
      <c r="J16" s="7" t="s">
        <v>166</v>
      </c>
    </row>
    <row r="17" spans="1:10" ht="18" customHeight="1">
      <c r="A17" s="79" t="s">
        <v>55</v>
      </c>
      <c r="B17" s="80"/>
      <c r="C17" s="3">
        <f t="shared" si="0"/>
        <v>2</v>
      </c>
      <c r="D17" s="3"/>
      <c r="E17" s="5">
        <v>2</v>
      </c>
      <c r="F17" s="24"/>
      <c r="G17" s="6">
        <f t="shared" si="1"/>
        <v>0</v>
      </c>
      <c r="H17" s="33">
        <v>0.09</v>
      </c>
      <c r="I17" s="16"/>
      <c r="J17" s="3"/>
    </row>
    <row r="18" spans="1:10" ht="18" customHeight="1">
      <c r="A18" s="79" t="s">
        <v>56</v>
      </c>
      <c r="B18" s="80"/>
      <c r="C18" s="3">
        <f t="shared" si="0"/>
        <v>2</v>
      </c>
      <c r="D18" s="3"/>
      <c r="E18" s="3">
        <v>2</v>
      </c>
      <c r="F18" s="28"/>
      <c r="G18" s="6">
        <f t="shared" si="1"/>
        <v>0</v>
      </c>
      <c r="H18" s="28">
        <v>0.43</v>
      </c>
      <c r="I18" s="16"/>
      <c r="J18" s="3"/>
    </row>
    <row r="19" spans="1:10" ht="18" customHeight="1">
      <c r="A19" s="79" t="s">
        <v>57</v>
      </c>
      <c r="B19" s="80"/>
      <c r="C19" s="3">
        <f t="shared" si="0"/>
        <v>20</v>
      </c>
      <c r="D19" s="3"/>
      <c r="E19" s="3">
        <v>20</v>
      </c>
      <c r="F19" s="28">
        <v>22.5</v>
      </c>
      <c r="G19" s="6">
        <f t="shared" si="1"/>
        <v>1.125</v>
      </c>
      <c r="H19" s="28">
        <v>22.65</v>
      </c>
      <c r="I19" s="21">
        <f>(F19-H19)/H19</f>
        <v>-0.006622516556291328</v>
      </c>
      <c r="J19" s="3"/>
    </row>
    <row r="20" spans="1:10" ht="18" customHeight="1">
      <c r="A20" s="81" t="s">
        <v>153</v>
      </c>
      <c r="B20" s="82"/>
      <c r="C20" s="3">
        <f t="shared" si="0"/>
        <v>20</v>
      </c>
      <c r="D20" s="3"/>
      <c r="E20" s="3">
        <v>20</v>
      </c>
      <c r="F20" s="28"/>
      <c r="G20" s="6">
        <f t="shared" si="1"/>
        <v>0</v>
      </c>
      <c r="H20" s="33">
        <v>20</v>
      </c>
      <c r="I20" s="21">
        <f>(F20-H20)/H20</f>
        <v>-1</v>
      </c>
      <c r="J20" s="3"/>
    </row>
    <row r="21" spans="1:10" ht="18" customHeight="1">
      <c r="A21" s="79" t="s">
        <v>58</v>
      </c>
      <c r="B21" s="80"/>
      <c r="C21" s="3">
        <f t="shared" si="0"/>
        <v>4</v>
      </c>
      <c r="D21" s="3"/>
      <c r="E21" s="3">
        <v>4</v>
      </c>
      <c r="F21" s="28">
        <v>0.09</v>
      </c>
      <c r="G21" s="6">
        <f t="shared" si="1"/>
        <v>0.0225</v>
      </c>
      <c r="H21" s="33"/>
      <c r="I21" s="16" t="e">
        <f>(F21-H21)/H21</f>
        <v>#DIV/0!</v>
      </c>
      <c r="J21" s="3"/>
    </row>
    <row r="22" spans="1:10" ht="18" customHeight="1">
      <c r="A22" s="81" t="s">
        <v>154</v>
      </c>
      <c r="B22" s="82"/>
      <c r="C22" s="3"/>
      <c r="D22" s="3"/>
      <c r="E22" s="3"/>
      <c r="F22" s="3"/>
      <c r="G22" s="3"/>
      <c r="H22" s="3"/>
      <c r="I22" s="3"/>
      <c r="J22" s="11"/>
    </row>
    <row r="23" spans="1:10" ht="18" customHeight="1">
      <c r="A23" s="69"/>
      <c r="B23" s="69"/>
      <c r="C23" s="3"/>
      <c r="D23" s="3"/>
      <c r="E23" s="3"/>
      <c r="F23" s="3"/>
      <c r="G23" s="3"/>
      <c r="H23" s="3"/>
      <c r="I23" s="3"/>
      <c r="J23" s="3"/>
    </row>
    <row r="24" spans="1:10" ht="18" customHeight="1">
      <c r="A24" s="85"/>
      <c r="B24" s="86"/>
      <c r="C24" s="3"/>
      <c r="D24" s="3"/>
      <c r="E24" s="3"/>
      <c r="F24" s="3"/>
      <c r="G24" s="3"/>
      <c r="H24" s="3"/>
      <c r="I24" s="3"/>
      <c r="J24" s="3"/>
    </row>
    <row r="25" spans="1:10" ht="18" customHeight="1">
      <c r="A25" s="69"/>
      <c r="B25" s="69"/>
      <c r="C25" s="3"/>
      <c r="D25" s="3"/>
      <c r="E25" s="3"/>
      <c r="F25" s="3"/>
      <c r="G25" s="3"/>
      <c r="H25" s="3"/>
      <c r="I25" s="3"/>
      <c r="J25" s="3"/>
    </row>
    <row r="26" spans="1:10" ht="18" customHeight="1">
      <c r="A26" s="69" t="s">
        <v>41</v>
      </c>
      <c r="B26" s="69"/>
      <c r="C26" s="53">
        <f>SUM(C5:C25)</f>
        <v>1778.2</v>
      </c>
      <c r="D26" s="53">
        <f>SUM(D5:D22)</f>
        <v>1003.8</v>
      </c>
      <c r="E26" s="53">
        <f>SUM(E5:E25)</f>
        <v>774.4000000000001</v>
      </c>
      <c r="F26" s="20">
        <f>SUM(F5:F25)</f>
        <v>1321.72</v>
      </c>
      <c r="G26" s="6">
        <f>F26/C26</f>
        <v>0.7432909683950062</v>
      </c>
      <c r="H26" s="3">
        <f>SUM(H5:H25)</f>
        <v>1564.34</v>
      </c>
      <c r="I26" s="16">
        <f>(F26-H26)/H26</f>
        <v>-0.15509416111586988</v>
      </c>
      <c r="J26" s="40" t="s">
        <v>225</v>
      </c>
    </row>
  </sheetData>
  <sheetProtection/>
  <mergeCells count="31">
    <mergeCell ref="A1:J1"/>
    <mergeCell ref="E2:J2"/>
    <mergeCell ref="C3:E3"/>
    <mergeCell ref="A5:B5"/>
    <mergeCell ref="H3:H4"/>
    <mergeCell ref="A6:B6"/>
    <mergeCell ref="A3:B4"/>
    <mergeCell ref="A12:B12"/>
    <mergeCell ref="A13:B13"/>
    <mergeCell ref="A9:B9"/>
    <mergeCell ref="A20:B20"/>
    <mergeCell ref="J3:J4"/>
    <mergeCell ref="A16:B16"/>
    <mergeCell ref="I3:I4"/>
    <mergeCell ref="A15:B15"/>
    <mergeCell ref="G3:G4"/>
    <mergeCell ref="A7:B7"/>
    <mergeCell ref="A8:B8"/>
    <mergeCell ref="A14:B14"/>
    <mergeCell ref="A10:B10"/>
    <mergeCell ref="A24:B24"/>
    <mergeCell ref="A18:B18"/>
    <mergeCell ref="A11:B11"/>
    <mergeCell ref="A19:B19"/>
    <mergeCell ref="F3:F4"/>
    <mergeCell ref="A26:B26"/>
    <mergeCell ref="A21:B21"/>
    <mergeCell ref="A22:B22"/>
    <mergeCell ref="A17:B17"/>
    <mergeCell ref="A25:B25"/>
    <mergeCell ref="A23:B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0">
      <selection activeCell="F10" sqref="F10"/>
    </sheetView>
  </sheetViews>
  <sheetFormatPr defaultColWidth="9.00390625" defaultRowHeight="18" customHeight="1"/>
  <cols>
    <col min="1" max="1" width="5.625" style="1" customWidth="1"/>
    <col min="2" max="2" width="7.125" style="1" customWidth="1"/>
    <col min="3" max="3" width="8.50390625" style="1" customWidth="1"/>
    <col min="4" max="4" width="7.875" style="1" customWidth="1"/>
    <col min="5" max="9" width="8.50390625" style="1" customWidth="1"/>
    <col min="10" max="10" width="9.125" style="1" customWidth="1"/>
    <col min="11" max="16384" width="9.00390625" style="1" customWidth="1"/>
  </cols>
  <sheetData>
    <row r="1" spans="1:10" ht="25.5" customHeight="1">
      <c r="A1" s="64" t="s">
        <v>261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" customHeight="1">
      <c r="A2" s="66" t="s">
        <v>59</v>
      </c>
      <c r="B2" s="66"/>
      <c r="C2" s="68"/>
      <c r="D2" s="2"/>
      <c r="E2" s="2"/>
      <c r="F2" s="2"/>
      <c r="G2" s="2"/>
      <c r="H2" s="2"/>
      <c r="I2" s="34"/>
      <c r="J2" s="19" t="s">
        <v>22</v>
      </c>
    </row>
    <row r="3" spans="1:10" ht="18" customHeight="1">
      <c r="A3" s="91" t="s">
        <v>45</v>
      </c>
      <c r="B3" s="92"/>
      <c r="C3" s="106" t="s">
        <v>46</v>
      </c>
      <c r="D3" s="107"/>
      <c r="E3" s="108"/>
      <c r="F3" s="89" t="s">
        <v>47</v>
      </c>
      <c r="G3" s="89" t="s">
        <v>48</v>
      </c>
      <c r="H3" s="110" t="s">
        <v>5</v>
      </c>
      <c r="I3" s="110" t="s">
        <v>6</v>
      </c>
      <c r="J3" s="89" t="s">
        <v>7</v>
      </c>
    </row>
    <row r="4" spans="1:10" ht="18" customHeight="1">
      <c r="A4" s="93"/>
      <c r="B4" s="94"/>
      <c r="C4" s="55" t="s">
        <v>27</v>
      </c>
      <c r="D4" s="56" t="s">
        <v>49</v>
      </c>
      <c r="E4" s="42" t="s">
        <v>29</v>
      </c>
      <c r="F4" s="109"/>
      <c r="G4" s="109"/>
      <c r="H4" s="109"/>
      <c r="I4" s="109"/>
      <c r="J4" s="90"/>
    </row>
    <row r="5" spans="1:10" ht="18" customHeight="1">
      <c r="A5" s="101" t="s">
        <v>60</v>
      </c>
      <c r="B5" s="102"/>
      <c r="C5" s="3">
        <f>D5+E5</f>
        <v>100</v>
      </c>
      <c r="D5" s="3"/>
      <c r="E5" s="3">
        <v>100</v>
      </c>
      <c r="F5" s="20">
        <v>8.91</v>
      </c>
      <c r="G5" s="6">
        <f aca="true" t="shared" si="0" ref="G5:G10">F5/C5</f>
        <v>0.0891</v>
      </c>
      <c r="H5" s="20">
        <v>68.7</v>
      </c>
      <c r="I5" s="21">
        <f>(F5-H5)/H5</f>
        <v>-0.8703056768558952</v>
      </c>
      <c r="J5" s="7"/>
    </row>
    <row r="6" spans="1:10" ht="26.25" customHeight="1">
      <c r="A6" s="95" t="s">
        <v>61</v>
      </c>
      <c r="B6" s="96"/>
      <c r="C6" s="3">
        <f aca="true" t="shared" si="1" ref="C6:C26">D6+E6</f>
        <v>60</v>
      </c>
      <c r="D6" s="5"/>
      <c r="E6" s="5">
        <v>60</v>
      </c>
      <c r="F6" s="14">
        <v>75.18</v>
      </c>
      <c r="G6" s="15">
        <f t="shared" si="0"/>
        <v>1.2530000000000001</v>
      </c>
      <c r="H6" s="14">
        <v>45.38</v>
      </c>
      <c r="I6" s="16">
        <f>(F6-H6)/H6</f>
        <v>0.6566769501983253</v>
      </c>
      <c r="J6" s="7"/>
    </row>
    <row r="7" spans="1:10" ht="18" customHeight="1">
      <c r="A7" s="97" t="s">
        <v>62</v>
      </c>
      <c r="B7" s="98"/>
      <c r="C7" s="3">
        <f t="shared" si="1"/>
        <v>5</v>
      </c>
      <c r="D7" s="3"/>
      <c r="E7" s="3">
        <v>5</v>
      </c>
      <c r="F7" s="20">
        <v>4.41</v>
      </c>
      <c r="G7" s="6">
        <f t="shared" si="0"/>
        <v>0.882</v>
      </c>
      <c r="H7" s="20">
        <v>2.68</v>
      </c>
      <c r="I7" s="21"/>
      <c r="J7" s="7" t="s">
        <v>167</v>
      </c>
    </row>
    <row r="8" spans="1:10" ht="18" customHeight="1">
      <c r="A8" s="85" t="s">
        <v>58</v>
      </c>
      <c r="B8" s="86"/>
      <c r="C8" s="3">
        <f t="shared" si="1"/>
        <v>4</v>
      </c>
      <c r="D8" s="3"/>
      <c r="E8" s="3">
        <v>4</v>
      </c>
      <c r="F8" s="20">
        <v>0.4</v>
      </c>
      <c r="G8" s="6">
        <f t="shared" si="0"/>
        <v>0.1</v>
      </c>
      <c r="H8" s="20"/>
      <c r="I8" s="21" t="e">
        <f>(F8-H8)/H8</f>
        <v>#DIV/0!</v>
      </c>
      <c r="J8" s="7" t="s">
        <v>168</v>
      </c>
    </row>
    <row r="9" spans="1:10" ht="18" customHeight="1">
      <c r="A9" s="101" t="s">
        <v>63</v>
      </c>
      <c r="B9" s="102"/>
      <c r="C9" s="3">
        <f t="shared" si="1"/>
        <v>200</v>
      </c>
      <c r="D9" s="3"/>
      <c r="E9" s="3">
        <v>200</v>
      </c>
      <c r="F9" s="20">
        <v>45.97</v>
      </c>
      <c r="G9" s="6">
        <f t="shared" si="0"/>
        <v>0.22985</v>
      </c>
      <c r="H9" s="20">
        <v>195.13</v>
      </c>
      <c r="I9" s="21">
        <f>(F9-H9)/H9</f>
        <v>-0.7644134679444473</v>
      </c>
      <c r="J9" s="11"/>
    </row>
    <row r="10" spans="1:10" ht="18" customHeight="1">
      <c r="A10" s="103" t="s">
        <v>64</v>
      </c>
      <c r="B10" s="103"/>
      <c r="C10" s="3">
        <f t="shared" si="1"/>
        <v>315</v>
      </c>
      <c r="D10" s="3"/>
      <c r="E10" s="3">
        <v>315</v>
      </c>
      <c r="F10" s="20">
        <v>518.11</v>
      </c>
      <c r="G10" s="6">
        <f t="shared" si="0"/>
        <v>1.644793650793651</v>
      </c>
      <c r="H10" s="20">
        <v>30.53</v>
      </c>
      <c r="I10" s="21"/>
      <c r="J10" s="11"/>
    </row>
    <row r="11" spans="1:10" ht="18" customHeight="1">
      <c r="A11" s="104" t="s">
        <v>216</v>
      </c>
      <c r="B11" s="105"/>
      <c r="C11" s="3">
        <f t="shared" si="1"/>
        <v>180</v>
      </c>
      <c r="D11" s="3"/>
      <c r="E11" s="3">
        <v>180</v>
      </c>
      <c r="F11" s="20"/>
      <c r="G11" s="6"/>
      <c r="H11" s="20"/>
      <c r="I11" s="21"/>
      <c r="J11" s="11"/>
    </row>
    <row r="12" spans="1:10" ht="18" customHeight="1">
      <c r="A12" s="104" t="s">
        <v>155</v>
      </c>
      <c r="B12" s="105"/>
      <c r="C12" s="3">
        <f t="shared" si="1"/>
        <v>0</v>
      </c>
      <c r="D12" s="3"/>
      <c r="E12" s="3"/>
      <c r="F12" s="20"/>
      <c r="G12" s="6"/>
      <c r="H12" s="20"/>
      <c r="I12" s="21"/>
      <c r="J12" s="11"/>
    </row>
    <row r="13" spans="1:10" ht="18" customHeight="1">
      <c r="A13" s="104" t="s">
        <v>156</v>
      </c>
      <c r="B13" s="105"/>
      <c r="C13" s="3">
        <f t="shared" si="1"/>
        <v>0</v>
      </c>
      <c r="D13" s="3"/>
      <c r="E13" s="3"/>
      <c r="F13" s="20"/>
      <c r="G13" s="6"/>
      <c r="H13" s="20"/>
      <c r="I13" s="21"/>
      <c r="J13" s="11"/>
    </row>
    <row r="14" spans="1:10" ht="18" customHeight="1">
      <c r="A14" s="111" t="s">
        <v>65</v>
      </c>
      <c r="B14" s="112"/>
      <c r="C14" s="3">
        <f t="shared" si="1"/>
        <v>140</v>
      </c>
      <c r="D14" s="3"/>
      <c r="E14" s="3">
        <v>140</v>
      </c>
      <c r="F14" s="3">
        <v>93.16</v>
      </c>
      <c r="G14" s="3"/>
      <c r="H14" s="3">
        <v>201.13</v>
      </c>
      <c r="I14" s="3"/>
      <c r="J14" s="11"/>
    </row>
    <row r="15" spans="1:10" ht="18" customHeight="1">
      <c r="A15" s="111" t="s">
        <v>157</v>
      </c>
      <c r="B15" s="112"/>
      <c r="C15" s="3">
        <f t="shared" si="1"/>
        <v>110</v>
      </c>
      <c r="D15" s="3"/>
      <c r="E15" s="3">
        <v>110</v>
      </c>
      <c r="F15" s="3">
        <v>22.37</v>
      </c>
      <c r="G15" s="3"/>
      <c r="H15" s="3">
        <v>109.89</v>
      </c>
      <c r="I15" s="3"/>
      <c r="J15" s="11"/>
    </row>
    <row r="16" spans="1:10" ht="18" customHeight="1">
      <c r="A16" s="111" t="s">
        <v>158</v>
      </c>
      <c r="B16" s="112"/>
      <c r="C16" s="3">
        <f t="shared" si="1"/>
        <v>60</v>
      </c>
      <c r="D16" s="3"/>
      <c r="E16" s="3">
        <v>60</v>
      </c>
      <c r="F16" s="3">
        <v>12.89</v>
      </c>
      <c r="G16" s="3"/>
      <c r="H16" s="3">
        <v>110.53</v>
      </c>
      <c r="I16" s="3"/>
      <c r="J16" s="11"/>
    </row>
    <row r="17" spans="1:10" ht="18" customHeight="1">
      <c r="A17" s="99" t="s">
        <v>159</v>
      </c>
      <c r="B17" s="100"/>
      <c r="C17" s="3">
        <f t="shared" si="1"/>
        <v>430</v>
      </c>
      <c r="D17" s="3"/>
      <c r="E17" s="3">
        <v>430</v>
      </c>
      <c r="F17" s="3"/>
      <c r="G17" s="3"/>
      <c r="H17" s="3"/>
      <c r="I17" s="3"/>
      <c r="J17" s="3"/>
    </row>
    <row r="18" spans="1:10" ht="18" customHeight="1">
      <c r="A18" s="99" t="s">
        <v>160</v>
      </c>
      <c r="B18" s="100"/>
      <c r="C18" s="3"/>
      <c r="D18" s="3"/>
      <c r="E18" s="3"/>
      <c r="F18" s="3"/>
      <c r="G18" s="3"/>
      <c r="H18" s="3">
        <v>78.36</v>
      </c>
      <c r="I18" s="3"/>
      <c r="J18" s="3"/>
    </row>
    <row r="19" spans="1:10" ht="18" customHeight="1">
      <c r="A19" s="99" t="s">
        <v>161</v>
      </c>
      <c r="B19" s="100"/>
      <c r="C19" s="3">
        <f t="shared" si="1"/>
        <v>110</v>
      </c>
      <c r="D19" s="3"/>
      <c r="E19" s="3">
        <v>110</v>
      </c>
      <c r="F19" s="3">
        <v>58.5</v>
      </c>
      <c r="G19" s="3"/>
      <c r="H19" s="3">
        <v>10.89</v>
      </c>
      <c r="I19" s="3"/>
      <c r="J19" s="3"/>
    </row>
    <row r="20" spans="1:10" ht="18" customHeight="1">
      <c r="A20" s="99" t="s">
        <v>162</v>
      </c>
      <c r="B20" s="100"/>
      <c r="C20" s="3"/>
      <c r="D20" s="3"/>
      <c r="E20" s="3"/>
      <c r="F20" s="3"/>
      <c r="G20" s="3"/>
      <c r="H20" s="3"/>
      <c r="I20" s="3"/>
      <c r="J20" s="3"/>
    </row>
    <row r="21" spans="1:10" ht="18" customHeight="1">
      <c r="A21" s="99" t="s">
        <v>163</v>
      </c>
      <c r="B21" s="100"/>
      <c r="C21" s="3">
        <f t="shared" si="1"/>
        <v>33</v>
      </c>
      <c r="D21" s="3"/>
      <c r="E21" s="3">
        <v>33</v>
      </c>
      <c r="F21" s="3">
        <v>16.86</v>
      </c>
      <c r="G21" s="3"/>
      <c r="H21" s="3">
        <v>3.38</v>
      </c>
      <c r="I21" s="3"/>
      <c r="J21" s="3"/>
    </row>
    <row r="22" spans="1:10" ht="18" customHeight="1">
      <c r="A22" s="99" t="s">
        <v>164</v>
      </c>
      <c r="B22" s="100"/>
      <c r="C22" s="3">
        <f t="shared" si="1"/>
        <v>20</v>
      </c>
      <c r="D22" s="3"/>
      <c r="E22" s="3">
        <v>20</v>
      </c>
      <c r="F22" s="3">
        <v>8.23</v>
      </c>
      <c r="G22" s="3"/>
      <c r="H22" s="3">
        <v>47.97</v>
      </c>
      <c r="I22" s="3"/>
      <c r="J22" s="3"/>
    </row>
    <row r="23" spans="1:10" ht="18" customHeight="1">
      <c r="A23" s="99" t="s">
        <v>217</v>
      </c>
      <c r="B23" s="100"/>
      <c r="C23" s="3">
        <f t="shared" si="1"/>
        <v>80</v>
      </c>
      <c r="D23" s="3"/>
      <c r="E23" s="3">
        <v>80</v>
      </c>
      <c r="F23" s="3"/>
      <c r="G23" s="3"/>
      <c r="H23" s="3"/>
      <c r="I23" s="3"/>
      <c r="J23" s="3"/>
    </row>
    <row r="24" spans="1:10" ht="18" customHeight="1">
      <c r="A24" s="99" t="s">
        <v>218</v>
      </c>
      <c r="B24" s="100"/>
      <c r="C24" s="3">
        <f t="shared" si="1"/>
        <v>150</v>
      </c>
      <c r="D24" s="3"/>
      <c r="E24" s="3">
        <v>150</v>
      </c>
      <c r="F24" s="3"/>
      <c r="G24" s="3"/>
      <c r="H24" s="3"/>
      <c r="I24" s="3"/>
      <c r="J24" s="3"/>
    </row>
    <row r="25" spans="1:10" ht="18" customHeight="1">
      <c r="A25" s="99" t="s">
        <v>219</v>
      </c>
      <c r="B25" s="100"/>
      <c r="C25" s="3">
        <f t="shared" si="1"/>
        <v>150</v>
      </c>
      <c r="D25" s="3"/>
      <c r="E25" s="3">
        <v>150</v>
      </c>
      <c r="F25" s="3">
        <v>8.2</v>
      </c>
      <c r="G25" s="3"/>
      <c r="H25" s="3"/>
      <c r="I25" s="3"/>
      <c r="J25" s="3"/>
    </row>
    <row r="26" spans="1:10" ht="18" customHeight="1">
      <c r="A26" s="99" t="s">
        <v>220</v>
      </c>
      <c r="B26" s="100"/>
      <c r="C26" s="3">
        <f t="shared" si="1"/>
        <v>28</v>
      </c>
      <c r="D26" s="3"/>
      <c r="E26" s="3">
        <v>28</v>
      </c>
      <c r="F26" s="3">
        <v>28.11</v>
      </c>
      <c r="G26" s="3"/>
      <c r="H26" s="3"/>
      <c r="I26" s="3"/>
      <c r="J26" s="3"/>
    </row>
    <row r="27" spans="1:10" ht="18" customHeight="1">
      <c r="A27" s="69"/>
      <c r="B27" s="69"/>
      <c r="C27" s="3"/>
      <c r="D27" s="3"/>
      <c r="E27" s="3"/>
      <c r="F27" s="3"/>
      <c r="G27" s="3"/>
      <c r="H27" s="3"/>
      <c r="I27" s="3"/>
      <c r="J27" s="3"/>
    </row>
    <row r="28" spans="1:10" ht="18" customHeight="1">
      <c r="A28" s="69" t="s">
        <v>41</v>
      </c>
      <c r="B28" s="69"/>
      <c r="C28" s="3">
        <f>SUM(C5:C27)</f>
        <v>2175</v>
      </c>
      <c r="D28" s="3">
        <f>SUM(D5:D27)</f>
        <v>0</v>
      </c>
      <c r="E28" s="3">
        <f>SUM(E5:E27)</f>
        <v>2175</v>
      </c>
      <c r="F28" s="3">
        <f>SUM(F5:F27)</f>
        <v>901.3000000000001</v>
      </c>
      <c r="G28" s="6">
        <f>F28/C28</f>
        <v>0.41439080459770117</v>
      </c>
      <c r="H28" s="3">
        <f>SUM(H5:H27)</f>
        <v>904.5699999999999</v>
      </c>
      <c r="I28" s="21">
        <f>(F28-H28)/H28</f>
        <v>-0.0036149772820233575</v>
      </c>
      <c r="J28" s="39" t="s">
        <v>226</v>
      </c>
    </row>
  </sheetData>
  <sheetProtection/>
  <mergeCells count="33">
    <mergeCell ref="A22:B22"/>
    <mergeCell ref="A27:B27"/>
    <mergeCell ref="A24:B24"/>
    <mergeCell ref="A25:B25"/>
    <mergeCell ref="A26:B26"/>
    <mergeCell ref="A28:B28"/>
    <mergeCell ref="A23:B23"/>
    <mergeCell ref="A13:B13"/>
    <mergeCell ref="A14:B14"/>
    <mergeCell ref="A17:B17"/>
    <mergeCell ref="A15:B15"/>
    <mergeCell ref="A16:B16"/>
    <mergeCell ref="A19:B19"/>
    <mergeCell ref="A21:B21"/>
    <mergeCell ref="A20:B20"/>
    <mergeCell ref="A1:J1"/>
    <mergeCell ref="A2:C2"/>
    <mergeCell ref="C3:E3"/>
    <mergeCell ref="A5:B5"/>
    <mergeCell ref="F3:F4"/>
    <mergeCell ref="G3:G4"/>
    <mergeCell ref="H3:H4"/>
    <mergeCell ref="I3:I4"/>
    <mergeCell ref="J3:J4"/>
    <mergeCell ref="A3:B4"/>
    <mergeCell ref="A6:B6"/>
    <mergeCell ref="A7:B7"/>
    <mergeCell ref="A18:B18"/>
    <mergeCell ref="A8:B8"/>
    <mergeCell ref="A9:B9"/>
    <mergeCell ref="A10:B10"/>
    <mergeCell ref="A11:B11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17" sqref="F17"/>
    </sheetView>
  </sheetViews>
  <sheetFormatPr defaultColWidth="9.00390625" defaultRowHeight="18" customHeight="1"/>
  <cols>
    <col min="1" max="1" width="5.625" style="1" customWidth="1"/>
    <col min="2" max="2" width="7.625" style="1" customWidth="1"/>
    <col min="3" max="9" width="8.50390625" style="1" customWidth="1"/>
    <col min="10" max="10" width="10.25390625" style="1" customWidth="1"/>
    <col min="11" max="16384" width="9.00390625" style="1" customWidth="1"/>
  </cols>
  <sheetData>
    <row r="1" spans="1:10" ht="25.5" customHeight="1">
      <c r="A1" s="64" t="s">
        <v>260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" customHeight="1">
      <c r="A2" s="66" t="s">
        <v>66</v>
      </c>
      <c r="B2" s="68"/>
      <c r="C2" s="68"/>
      <c r="D2" s="68"/>
      <c r="E2" s="9"/>
      <c r="F2" s="9"/>
      <c r="G2" s="9"/>
      <c r="H2" s="9"/>
      <c r="I2" s="9"/>
      <c r="J2" s="9" t="s">
        <v>22</v>
      </c>
    </row>
    <row r="3" spans="1:10" ht="18" customHeight="1">
      <c r="A3" s="113" t="s">
        <v>45</v>
      </c>
      <c r="B3" s="113"/>
      <c r="C3" s="113" t="s">
        <v>46</v>
      </c>
      <c r="D3" s="113"/>
      <c r="E3" s="113"/>
      <c r="F3" s="89" t="s">
        <v>47</v>
      </c>
      <c r="G3" s="89" t="s">
        <v>48</v>
      </c>
      <c r="H3" s="89" t="s">
        <v>5</v>
      </c>
      <c r="I3" s="110" t="s">
        <v>6</v>
      </c>
      <c r="J3" s="89" t="s">
        <v>7</v>
      </c>
    </row>
    <row r="4" spans="1:10" ht="18" customHeight="1">
      <c r="A4" s="113"/>
      <c r="B4" s="113"/>
      <c r="C4" s="55" t="s">
        <v>27</v>
      </c>
      <c r="D4" s="56" t="s">
        <v>49</v>
      </c>
      <c r="E4" s="42" t="s">
        <v>29</v>
      </c>
      <c r="F4" s="90"/>
      <c r="G4" s="90"/>
      <c r="H4" s="90"/>
      <c r="I4" s="114"/>
      <c r="J4" s="90"/>
    </row>
    <row r="5" spans="1:10" ht="18" customHeight="1">
      <c r="A5" s="69" t="s">
        <v>67</v>
      </c>
      <c r="B5" s="69"/>
      <c r="C5" s="3">
        <f>D5+E5</f>
        <v>11</v>
      </c>
      <c r="D5" s="3"/>
      <c r="E5" s="3">
        <v>11</v>
      </c>
      <c r="F5" s="20">
        <v>11.46</v>
      </c>
      <c r="G5" s="6">
        <f>F5/C5</f>
        <v>1.041818181818182</v>
      </c>
      <c r="H5" s="20">
        <v>9.05</v>
      </c>
      <c r="I5" s="16"/>
      <c r="J5" s="3"/>
    </row>
    <row r="6" spans="1:10" ht="18" customHeight="1">
      <c r="A6" s="85" t="s">
        <v>68</v>
      </c>
      <c r="B6" s="86"/>
      <c r="C6" s="3">
        <f aca="true" t="shared" si="0" ref="C6:C17">D6+E6</f>
        <v>360</v>
      </c>
      <c r="D6" s="3"/>
      <c r="E6" s="3">
        <v>360</v>
      </c>
      <c r="F6" s="20">
        <v>592.95</v>
      </c>
      <c r="G6" s="6">
        <f aca="true" t="shared" si="1" ref="G6:G17">F6/C6</f>
        <v>1.6470833333333335</v>
      </c>
      <c r="H6" s="20">
        <v>375.67</v>
      </c>
      <c r="I6" s="16">
        <f aca="true" t="shared" si="2" ref="I6:I14">(F6-H6)/H6</f>
        <v>0.5783799611361036</v>
      </c>
      <c r="J6" s="11"/>
    </row>
    <row r="7" spans="1:10" ht="18" customHeight="1">
      <c r="A7" s="69" t="s">
        <v>258</v>
      </c>
      <c r="B7" s="69"/>
      <c r="C7" s="3">
        <f t="shared" si="0"/>
        <v>100</v>
      </c>
      <c r="D7" s="3"/>
      <c r="E7" s="3">
        <v>100</v>
      </c>
      <c r="F7" s="20">
        <v>108.54</v>
      </c>
      <c r="G7" s="6">
        <f t="shared" si="1"/>
        <v>1.0854000000000001</v>
      </c>
      <c r="H7" s="20">
        <v>99.18</v>
      </c>
      <c r="I7" s="16">
        <f t="shared" si="2"/>
        <v>0.09437386569872958</v>
      </c>
      <c r="J7" s="3"/>
    </row>
    <row r="8" spans="1:10" ht="18" customHeight="1">
      <c r="A8" s="85" t="s">
        <v>165</v>
      </c>
      <c r="B8" s="86"/>
      <c r="C8" s="3">
        <f t="shared" si="0"/>
        <v>25</v>
      </c>
      <c r="D8" s="3"/>
      <c r="E8" s="3">
        <v>25</v>
      </c>
      <c r="F8" s="20">
        <v>20.1</v>
      </c>
      <c r="G8" s="6">
        <f t="shared" si="1"/>
        <v>0.804</v>
      </c>
      <c r="H8" s="20">
        <v>25.11</v>
      </c>
      <c r="I8" s="16"/>
      <c r="J8" s="3"/>
    </row>
    <row r="9" spans="1:10" ht="18" customHeight="1">
      <c r="A9" s="69" t="s">
        <v>69</v>
      </c>
      <c r="B9" s="69"/>
      <c r="C9" s="3">
        <f t="shared" si="0"/>
        <v>10</v>
      </c>
      <c r="D9" s="3"/>
      <c r="E9" s="3">
        <v>10</v>
      </c>
      <c r="F9" s="20">
        <v>5.34</v>
      </c>
      <c r="G9" s="6">
        <f t="shared" si="1"/>
        <v>0.534</v>
      </c>
      <c r="H9" s="20">
        <v>6.02</v>
      </c>
      <c r="I9" s="21">
        <f t="shared" si="2"/>
        <v>-0.1129568106312292</v>
      </c>
      <c r="J9" s="3"/>
    </row>
    <row r="10" spans="1:10" ht="18" customHeight="1">
      <c r="A10" s="69" t="s">
        <v>70</v>
      </c>
      <c r="B10" s="69"/>
      <c r="C10" s="3">
        <f t="shared" si="0"/>
        <v>40</v>
      </c>
      <c r="D10" s="3"/>
      <c r="E10" s="3">
        <v>40</v>
      </c>
      <c r="F10" s="20">
        <v>53.95</v>
      </c>
      <c r="G10" s="6">
        <f t="shared" si="1"/>
        <v>1.3487500000000001</v>
      </c>
      <c r="H10" s="20">
        <v>40.71</v>
      </c>
      <c r="I10" s="16"/>
      <c r="J10" s="3"/>
    </row>
    <row r="11" spans="1:10" ht="18" customHeight="1">
      <c r="A11" s="69" t="s">
        <v>71</v>
      </c>
      <c r="B11" s="69"/>
      <c r="C11" s="3">
        <f t="shared" si="0"/>
        <v>8</v>
      </c>
      <c r="D11" s="3"/>
      <c r="E11" s="3">
        <v>8</v>
      </c>
      <c r="F11" s="20">
        <v>7.66</v>
      </c>
      <c r="G11" s="6">
        <f t="shared" si="1"/>
        <v>0.9575</v>
      </c>
      <c r="H11" s="20">
        <v>7.41</v>
      </c>
      <c r="I11" s="16"/>
      <c r="J11" s="3"/>
    </row>
    <row r="12" spans="1:10" ht="18" customHeight="1">
      <c r="A12" s="69" t="s">
        <v>72</v>
      </c>
      <c r="B12" s="69"/>
      <c r="C12" s="3">
        <f t="shared" si="0"/>
        <v>8</v>
      </c>
      <c r="D12" s="3"/>
      <c r="E12" s="3">
        <v>8</v>
      </c>
      <c r="F12" s="20">
        <v>7.11</v>
      </c>
      <c r="G12" s="6">
        <f t="shared" si="1"/>
        <v>0.88875</v>
      </c>
      <c r="H12" s="20">
        <v>8.04</v>
      </c>
      <c r="I12" s="16">
        <f t="shared" si="2"/>
        <v>-0.11567164179104464</v>
      </c>
      <c r="J12" s="3"/>
    </row>
    <row r="13" spans="1:10" ht="18" customHeight="1">
      <c r="A13" s="115" t="s">
        <v>73</v>
      </c>
      <c r="B13" s="116"/>
      <c r="C13" s="3">
        <f t="shared" si="0"/>
        <v>15</v>
      </c>
      <c r="D13" s="3"/>
      <c r="E13" s="3">
        <v>15</v>
      </c>
      <c r="F13" s="20">
        <v>42.55</v>
      </c>
      <c r="G13" s="6">
        <f t="shared" si="1"/>
        <v>2.8366666666666664</v>
      </c>
      <c r="H13" s="20">
        <v>13.53</v>
      </c>
      <c r="I13" s="16">
        <f t="shared" si="2"/>
        <v>2.144863266814486</v>
      </c>
      <c r="J13" s="3"/>
    </row>
    <row r="14" spans="1:10" ht="18" customHeight="1">
      <c r="A14" s="85" t="s">
        <v>74</v>
      </c>
      <c r="B14" s="86"/>
      <c r="C14" s="3">
        <f t="shared" si="0"/>
        <v>8</v>
      </c>
      <c r="D14" s="3"/>
      <c r="E14" s="3">
        <v>8</v>
      </c>
      <c r="F14" s="20">
        <v>2.11</v>
      </c>
      <c r="G14" s="6">
        <f t="shared" si="1"/>
        <v>0.26375</v>
      </c>
      <c r="H14" s="20"/>
      <c r="I14" s="16" t="e">
        <f t="shared" si="2"/>
        <v>#DIV/0!</v>
      </c>
      <c r="J14" s="8"/>
    </row>
    <row r="15" spans="1:10" ht="18" customHeight="1">
      <c r="A15" s="69" t="s">
        <v>75</v>
      </c>
      <c r="B15" s="69"/>
      <c r="C15" s="3">
        <f t="shared" si="0"/>
        <v>5</v>
      </c>
      <c r="D15" s="3"/>
      <c r="E15" s="3">
        <v>5</v>
      </c>
      <c r="F15" s="20">
        <v>3.6</v>
      </c>
      <c r="G15" s="6">
        <f t="shared" si="1"/>
        <v>0.72</v>
      </c>
      <c r="H15" s="20">
        <v>2</v>
      </c>
      <c r="I15" s="16"/>
      <c r="J15" s="3"/>
    </row>
    <row r="16" spans="1:10" ht="18" customHeight="1">
      <c r="A16" s="117" t="s">
        <v>76</v>
      </c>
      <c r="B16" s="117"/>
      <c r="C16" s="3">
        <f t="shared" si="0"/>
        <v>3</v>
      </c>
      <c r="D16" s="3"/>
      <c r="E16" s="3">
        <v>3</v>
      </c>
      <c r="F16" s="20"/>
      <c r="G16" s="6">
        <f t="shared" si="1"/>
        <v>0</v>
      </c>
      <c r="H16" s="20">
        <v>2.39</v>
      </c>
      <c r="I16" s="16"/>
      <c r="J16" s="3"/>
    </row>
    <row r="17" spans="1:10" ht="36.75" customHeight="1">
      <c r="A17" s="69" t="s">
        <v>77</v>
      </c>
      <c r="B17" s="69"/>
      <c r="C17" s="3">
        <f t="shared" si="0"/>
        <v>150</v>
      </c>
      <c r="D17" s="3"/>
      <c r="E17" s="3">
        <v>150</v>
      </c>
      <c r="F17" s="20">
        <v>109.73</v>
      </c>
      <c r="G17" s="6">
        <f t="shared" si="1"/>
        <v>0.7315333333333334</v>
      </c>
      <c r="H17" s="20">
        <v>276.03</v>
      </c>
      <c r="I17" s="33"/>
      <c r="J17" s="30" t="s">
        <v>221</v>
      </c>
    </row>
    <row r="18" spans="1:10" ht="18" customHeight="1">
      <c r="A18" s="69"/>
      <c r="B18" s="69"/>
      <c r="C18" s="3"/>
      <c r="D18" s="3"/>
      <c r="E18" s="3"/>
      <c r="F18" s="3"/>
      <c r="G18" s="3"/>
      <c r="H18" s="3"/>
      <c r="I18" s="3"/>
      <c r="J18" s="3"/>
    </row>
    <row r="19" spans="1:10" ht="18" customHeight="1">
      <c r="A19" s="85"/>
      <c r="B19" s="86"/>
      <c r="C19" s="3"/>
      <c r="D19" s="3"/>
      <c r="E19" s="3"/>
      <c r="F19" s="3"/>
      <c r="G19" s="3"/>
      <c r="H19" s="3"/>
      <c r="I19" s="3"/>
      <c r="J19" s="3"/>
    </row>
    <row r="20" spans="1:10" ht="18" customHeight="1">
      <c r="A20" s="85"/>
      <c r="B20" s="86"/>
      <c r="C20" s="3"/>
      <c r="D20" s="3"/>
      <c r="E20" s="3"/>
      <c r="F20" s="3"/>
      <c r="G20" s="3"/>
      <c r="H20" s="3"/>
      <c r="I20" s="3"/>
      <c r="J20" s="3"/>
    </row>
    <row r="21" spans="1:10" ht="18" customHeight="1">
      <c r="A21" s="85"/>
      <c r="B21" s="86"/>
      <c r="C21" s="3"/>
      <c r="D21" s="3"/>
      <c r="E21" s="3"/>
      <c r="F21" s="3"/>
      <c r="G21" s="3"/>
      <c r="H21" s="3"/>
      <c r="I21" s="3"/>
      <c r="J21" s="3"/>
    </row>
    <row r="22" spans="1:10" ht="18" customHeight="1">
      <c r="A22" s="85"/>
      <c r="B22" s="86"/>
      <c r="C22" s="3"/>
      <c r="D22" s="3"/>
      <c r="E22" s="3"/>
      <c r="F22" s="3"/>
      <c r="G22" s="3"/>
      <c r="H22" s="3"/>
      <c r="I22" s="3"/>
      <c r="J22" s="3"/>
    </row>
    <row r="23" spans="1:10" ht="18" customHeight="1">
      <c r="A23" s="69"/>
      <c r="B23" s="69"/>
      <c r="C23" s="3"/>
      <c r="D23" s="3"/>
      <c r="E23" s="3"/>
      <c r="F23" s="3"/>
      <c r="G23" s="3"/>
      <c r="H23" s="3"/>
      <c r="I23" s="3"/>
      <c r="J23" s="3"/>
    </row>
    <row r="24" spans="1:10" ht="18" customHeight="1">
      <c r="A24" s="85"/>
      <c r="B24" s="86"/>
      <c r="C24" s="3"/>
      <c r="D24" s="3"/>
      <c r="E24" s="3"/>
      <c r="F24" s="3"/>
      <c r="G24" s="3"/>
      <c r="H24" s="3"/>
      <c r="I24" s="3"/>
      <c r="J24" s="3"/>
    </row>
    <row r="25" spans="1:10" ht="18" customHeight="1">
      <c r="A25" s="85"/>
      <c r="B25" s="86"/>
      <c r="C25" s="3"/>
      <c r="D25" s="3"/>
      <c r="E25" s="3"/>
      <c r="F25" s="3"/>
      <c r="G25" s="3"/>
      <c r="H25" s="3"/>
      <c r="I25" s="3"/>
      <c r="J25" s="3"/>
    </row>
    <row r="26" spans="1:10" ht="18" customHeight="1">
      <c r="A26" s="85"/>
      <c r="B26" s="86"/>
      <c r="C26" s="3"/>
      <c r="D26" s="3"/>
      <c r="E26" s="3"/>
      <c r="F26" s="3"/>
      <c r="G26" s="3"/>
      <c r="H26" s="3"/>
      <c r="I26" s="3"/>
      <c r="J26" s="3"/>
    </row>
    <row r="27" spans="1:10" ht="18" customHeight="1">
      <c r="A27" s="85"/>
      <c r="B27" s="86"/>
      <c r="C27" s="3"/>
      <c r="D27" s="3"/>
      <c r="E27" s="3"/>
      <c r="F27" s="3"/>
      <c r="G27" s="3"/>
      <c r="H27" s="3"/>
      <c r="I27" s="3"/>
      <c r="J27" s="3"/>
    </row>
    <row r="28" spans="1:10" ht="18" customHeight="1">
      <c r="A28" s="69" t="s">
        <v>41</v>
      </c>
      <c r="B28" s="69"/>
      <c r="C28" s="3">
        <f>SUM(C5:C27)</f>
        <v>743</v>
      </c>
      <c r="D28" s="3">
        <f>SUM(D5:D27)</f>
        <v>0</v>
      </c>
      <c r="E28" s="3">
        <f>SUM(E5:E27)</f>
        <v>743</v>
      </c>
      <c r="F28" s="20">
        <f>SUM(F5:F27)</f>
        <v>965.1000000000001</v>
      </c>
      <c r="G28" s="6">
        <f>F28/C28</f>
        <v>1.2989232839838494</v>
      </c>
      <c r="H28" s="20">
        <f>SUM(H5:H17)</f>
        <v>865.14</v>
      </c>
      <c r="I28" s="16">
        <f>(F28-H28)/H28</f>
        <v>0.11554199320341234</v>
      </c>
      <c r="J28" s="11" t="s">
        <v>222</v>
      </c>
    </row>
  </sheetData>
  <sheetProtection/>
  <mergeCells count="33">
    <mergeCell ref="A19:B19"/>
    <mergeCell ref="A20:B20"/>
    <mergeCell ref="A21:B21"/>
    <mergeCell ref="A22:B22"/>
    <mergeCell ref="A23:B23"/>
    <mergeCell ref="A28:B28"/>
    <mergeCell ref="A24:B24"/>
    <mergeCell ref="A25:B25"/>
    <mergeCell ref="A26:B26"/>
    <mergeCell ref="A27:B27"/>
    <mergeCell ref="A13:B13"/>
    <mergeCell ref="A14:B14"/>
    <mergeCell ref="A15:B15"/>
    <mergeCell ref="A16:B16"/>
    <mergeCell ref="A17:B17"/>
    <mergeCell ref="A18:B18"/>
    <mergeCell ref="A6:B6"/>
    <mergeCell ref="A7:B7"/>
    <mergeCell ref="A9:B9"/>
    <mergeCell ref="A10:B10"/>
    <mergeCell ref="A11:B11"/>
    <mergeCell ref="A12:B12"/>
    <mergeCell ref="A8:B8"/>
    <mergeCell ref="A1:J1"/>
    <mergeCell ref="A2:D2"/>
    <mergeCell ref="C3:E3"/>
    <mergeCell ref="A5:B5"/>
    <mergeCell ref="I3:I4"/>
    <mergeCell ref="J3:J4"/>
    <mergeCell ref="H3:H4"/>
    <mergeCell ref="F3:F4"/>
    <mergeCell ref="G3:G4"/>
    <mergeCell ref="A3:B4"/>
  </mergeCells>
  <printOptions/>
  <pageMargins left="0.5511811023622047" right="0.5511811023622047" top="0.984251968503937" bottom="0.984251968503937" header="0.5118110236220472" footer="0.511811023622047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19" sqref="F19"/>
    </sheetView>
  </sheetViews>
  <sheetFormatPr defaultColWidth="9.00390625" defaultRowHeight="18" customHeight="1"/>
  <cols>
    <col min="1" max="2" width="5.625" style="1" customWidth="1"/>
    <col min="3" max="5" width="8.50390625" style="1" customWidth="1"/>
    <col min="6" max="6" width="8.75390625" style="1" customWidth="1"/>
    <col min="7" max="7" width="8.50390625" style="1" customWidth="1"/>
    <col min="8" max="8" width="8.875" style="1" customWidth="1"/>
    <col min="9" max="9" width="8.50390625" style="1" customWidth="1"/>
    <col min="10" max="10" width="9.375" style="1" customWidth="1"/>
    <col min="11" max="16384" width="9.00390625" style="1" customWidth="1"/>
  </cols>
  <sheetData>
    <row r="1" spans="1:10" ht="25.5" customHeight="1">
      <c r="A1" s="64" t="s">
        <v>261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18" customHeight="1">
      <c r="A2" s="66" t="s">
        <v>78</v>
      </c>
      <c r="B2" s="66"/>
      <c r="C2" s="66"/>
      <c r="D2" s="68"/>
      <c r="E2" s="9"/>
      <c r="F2" s="9"/>
      <c r="G2" s="9"/>
      <c r="H2" s="9"/>
      <c r="I2" s="9"/>
      <c r="J2" s="9" t="s">
        <v>22</v>
      </c>
    </row>
    <row r="3" spans="1:10" ht="18" customHeight="1">
      <c r="A3" s="69" t="s">
        <v>45</v>
      </c>
      <c r="B3" s="69"/>
      <c r="C3" s="69" t="s">
        <v>46</v>
      </c>
      <c r="D3" s="69"/>
      <c r="E3" s="69"/>
      <c r="F3" s="72" t="s">
        <v>47</v>
      </c>
      <c r="G3" s="72" t="s">
        <v>48</v>
      </c>
      <c r="H3" s="72" t="s">
        <v>5</v>
      </c>
      <c r="I3" s="70" t="s">
        <v>6</v>
      </c>
      <c r="J3" s="72" t="s">
        <v>7</v>
      </c>
    </row>
    <row r="4" spans="1:10" ht="18" customHeight="1">
      <c r="A4" s="69"/>
      <c r="B4" s="69"/>
      <c r="C4" s="4" t="s">
        <v>27</v>
      </c>
      <c r="D4" s="5" t="s">
        <v>49</v>
      </c>
      <c r="E4" s="3" t="s">
        <v>29</v>
      </c>
      <c r="F4" s="71"/>
      <c r="G4" s="71"/>
      <c r="H4" s="71"/>
      <c r="I4" s="88"/>
      <c r="J4" s="71"/>
    </row>
    <row r="5" spans="1:10" ht="18" customHeight="1">
      <c r="A5" s="69" t="s">
        <v>79</v>
      </c>
      <c r="B5" s="69"/>
      <c r="C5" s="3">
        <f>D5+E5</f>
        <v>2200</v>
      </c>
      <c r="D5" s="3"/>
      <c r="E5" s="3">
        <v>2200</v>
      </c>
      <c r="F5" s="20">
        <v>2149.52</v>
      </c>
      <c r="G5" s="6">
        <f>F5/C5</f>
        <v>0.9770545454545454</v>
      </c>
      <c r="H5" s="20">
        <v>2215.47</v>
      </c>
      <c r="I5" s="16">
        <f>(F5-H5)/H5</f>
        <v>-0.029767949915819138</v>
      </c>
      <c r="J5" s="3"/>
    </row>
    <row r="6" spans="1:10" ht="18" customHeight="1">
      <c r="A6" s="69" t="s">
        <v>80</v>
      </c>
      <c r="B6" s="69"/>
      <c r="C6" s="3">
        <f aca="true" t="shared" si="0" ref="C6:C21">D6+E6</f>
        <v>1000</v>
      </c>
      <c r="D6" s="3"/>
      <c r="E6" s="3">
        <v>1000</v>
      </c>
      <c r="F6" s="20">
        <v>1321.44</v>
      </c>
      <c r="G6" s="6">
        <f aca="true" t="shared" si="1" ref="G6:G21">F6/C6</f>
        <v>1.32144</v>
      </c>
      <c r="H6" s="20">
        <v>1605.05</v>
      </c>
      <c r="I6" s="16">
        <f aca="true" t="shared" si="2" ref="I6:I21">(F6-H6)/H6</f>
        <v>-0.17669854521665987</v>
      </c>
      <c r="J6" s="3"/>
    </row>
    <row r="7" spans="1:10" ht="18" customHeight="1">
      <c r="A7" s="69" t="s">
        <v>81</v>
      </c>
      <c r="B7" s="69"/>
      <c r="C7" s="3">
        <f t="shared" si="0"/>
        <v>550</v>
      </c>
      <c r="D7" s="3"/>
      <c r="E7" s="3">
        <v>550</v>
      </c>
      <c r="F7" s="20">
        <v>964.24</v>
      </c>
      <c r="G7" s="6">
        <f t="shared" si="1"/>
        <v>1.7531636363636365</v>
      </c>
      <c r="H7" s="20">
        <v>531.51</v>
      </c>
      <c r="I7" s="16">
        <f t="shared" si="2"/>
        <v>0.8141521326033377</v>
      </c>
      <c r="J7" s="3"/>
    </row>
    <row r="8" spans="1:10" ht="18" customHeight="1">
      <c r="A8" s="118" t="s">
        <v>82</v>
      </c>
      <c r="B8" s="118"/>
      <c r="C8" s="3">
        <f t="shared" si="0"/>
        <v>500</v>
      </c>
      <c r="D8" s="3"/>
      <c r="E8" s="3">
        <v>500</v>
      </c>
      <c r="F8" s="20">
        <v>1094.77</v>
      </c>
      <c r="G8" s="6">
        <f t="shared" si="1"/>
        <v>2.18954</v>
      </c>
      <c r="H8" s="20">
        <v>441.64</v>
      </c>
      <c r="I8" s="16">
        <f t="shared" si="2"/>
        <v>1.4788741961778824</v>
      </c>
      <c r="J8" s="11" t="s">
        <v>172</v>
      </c>
    </row>
    <row r="9" spans="1:10" ht="18" customHeight="1">
      <c r="A9" s="69" t="s">
        <v>83</v>
      </c>
      <c r="B9" s="69"/>
      <c r="C9" s="3">
        <f t="shared" si="0"/>
        <v>10</v>
      </c>
      <c r="D9" s="3"/>
      <c r="E9" s="3">
        <v>10</v>
      </c>
      <c r="F9" s="20">
        <v>9.9</v>
      </c>
      <c r="G9" s="6">
        <f t="shared" si="1"/>
        <v>0.99</v>
      </c>
      <c r="H9" s="20">
        <v>4.8</v>
      </c>
      <c r="I9" s="16">
        <f t="shared" si="2"/>
        <v>1.0625000000000002</v>
      </c>
      <c r="J9" s="3"/>
    </row>
    <row r="10" spans="1:10" ht="18" customHeight="1">
      <c r="A10" s="69" t="s">
        <v>84</v>
      </c>
      <c r="B10" s="69"/>
      <c r="C10" s="3">
        <f t="shared" si="0"/>
        <v>150</v>
      </c>
      <c r="D10" s="3"/>
      <c r="E10" s="3">
        <v>150</v>
      </c>
      <c r="F10" s="20">
        <v>157.57</v>
      </c>
      <c r="G10" s="6">
        <f t="shared" si="1"/>
        <v>1.0504666666666667</v>
      </c>
      <c r="H10" s="20">
        <v>212.88</v>
      </c>
      <c r="I10" s="16">
        <f t="shared" si="2"/>
        <v>-0.2598177376925968</v>
      </c>
      <c r="J10" s="3"/>
    </row>
    <row r="11" spans="1:10" ht="18" customHeight="1">
      <c r="A11" s="69" t="s">
        <v>85</v>
      </c>
      <c r="B11" s="69"/>
      <c r="C11" s="3">
        <f t="shared" si="0"/>
        <v>10</v>
      </c>
      <c r="D11" s="3"/>
      <c r="E11" s="3">
        <v>10</v>
      </c>
      <c r="F11" s="20">
        <v>9.45</v>
      </c>
      <c r="G11" s="6">
        <f t="shared" si="1"/>
        <v>0.945</v>
      </c>
      <c r="H11" s="20">
        <v>10.57</v>
      </c>
      <c r="I11" s="16">
        <f t="shared" si="2"/>
        <v>-0.10596026490066235</v>
      </c>
      <c r="J11" s="3"/>
    </row>
    <row r="12" spans="1:10" ht="18" customHeight="1">
      <c r="A12" s="69" t="s">
        <v>169</v>
      </c>
      <c r="B12" s="69"/>
      <c r="C12" s="3">
        <f t="shared" si="0"/>
        <v>24</v>
      </c>
      <c r="D12" s="3"/>
      <c r="E12" s="3">
        <v>24</v>
      </c>
      <c r="F12" s="20">
        <v>20.26</v>
      </c>
      <c r="G12" s="6">
        <f t="shared" si="1"/>
        <v>0.8441666666666667</v>
      </c>
      <c r="H12" s="20">
        <v>23.59</v>
      </c>
      <c r="I12" s="16">
        <f t="shared" si="2"/>
        <v>-0.1411615091140313</v>
      </c>
      <c r="J12" s="3"/>
    </row>
    <row r="13" spans="1:10" ht="18" customHeight="1">
      <c r="A13" s="69" t="s">
        <v>86</v>
      </c>
      <c r="B13" s="69"/>
      <c r="C13" s="3">
        <f t="shared" si="0"/>
        <v>15</v>
      </c>
      <c r="D13" s="3"/>
      <c r="E13" s="3">
        <v>15</v>
      </c>
      <c r="F13" s="20">
        <v>37.86</v>
      </c>
      <c r="G13" s="6">
        <f t="shared" si="1"/>
        <v>2.524</v>
      </c>
      <c r="H13" s="20">
        <v>23.71</v>
      </c>
      <c r="I13" s="16">
        <f t="shared" si="2"/>
        <v>0.596794601433994</v>
      </c>
      <c r="J13" s="11" t="s">
        <v>87</v>
      </c>
    </row>
    <row r="14" spans="1:10" ht="18" customHeight="1">
      <c r="A14" s="69" t="s">
        <v>88</v>
      </c>
      <c r="B14" s="69"/>
      <c r="C14" s="3">
        <f t="shared" si="0"/>
        <v>70</v>
      </c>
      <c r="D14" s="3"/>
      <c r="E14" s="3">
        <v>70</v>
      </c>
      <c r="F14" s="20">
        <v>69.01</v>
      </c>
      <c r="G14" s="6">
        <f t="shared" si="1"/>
        <v>0.9858571428571429</v>
      </c>
      <c r="H14" s="20">
        <v>72.19</v>
      </c>
      <c r="I14" s="16">
        <f t="shared" si="2"/>
        <v>-0.044050422496190504</v>
      </c>
      <c r="J14" s="3"/>
    </row>
    <row r="15" spans="1:10" ht="18" customHeight="1">
      <c r="A15" s="69" t="s">
        <v>89</v>
      </c>
      <c r="B15" s="69"/>
      <c r="C15" s="3">
        <f t="shared" si="0"/>
        <v>22</v>
      </c>
      <c r="D15" s="3"/>
      <c r="E15" s="3">
        <v>22</v>
      </c>
      <c r="F15" s="20">
        <v>3.09</v>
      </c>
      <c r="G15" s="6">
        <f t="shared" si="1"/>
        <v>0.14045454545454544</v>
      </c>
      <c r="H15" s="20">
        <v>2.93</v>
      </c>
      <c r="I15" s="16">
        <f t="shared" si="2"/>
        <v>0.054607508532423105</v>
      </c>
      <c r="J15" s="3"/>
    </row>
    <row r="16" spans="1:10" ht="18" customHeight="1">
      <c r="A16" s="69" t="s">
        <v>90</v>
      </c>
      <c r="B16" s="69"/>
      <c r="C16" s="3">
        <f t="shared" si="0"/>
        <v>2</v>
      </c>
      <c r="D16" s="3"/>
      <c r="E16" s="3">
        <v>2</v>
      </c>
      <c r="F16" s="20"/>
      <c r="G16" s="6">
        <f t="shared" si="1"/>
        <v>0</v>
      </c>
      <c r="H16" s="20">
        <v>2</v>
      </c>
      <c r="I16" s="21">
        <f t="shared" si="2"/>
        <v>-1</v>
      </c>
      <c r="J16" s="3"/>
    </row>
    <row r="17" spans="1:10" ht="18" customHeight="1">
      <c r="A17" s="69" t="s">
        <v>91</v>
      </c>
      <c r="B17" s="69"/>
      <c r="C17" s="3">
        <f t="shared" si="0"/>
        <v>80</v>
      </c>
      <c r="D17" s="3"/>
      <c r="E17" s="3">
        <v>80</v>
      </c>
      <c r="F17" s="20">
        <v>82.9</v>
      </c>
      <c r="G17" s="6">
        <f t="shared" si="1"/>
        <v>1.0362500000000001</v>
      </c>
      <c r="H17" s="20">
        <v>106.91</v>
      </c>
      <c r="I17" s="16">
        <f t="shared" si="2"/>
        <v>-0.22458142362735004</v>
      </c>
      <c r="J17" s="3"/>
    </row>
    <row r="18" spans="1:10" ht="18" customHeight="1">
      <c r="A18" s="69" t="s">
        <v>170</v>
      </c>
      <c r="B18" s="69"/>
      <c r="C18" s="3">
        <f t="shared" si="0"/>
        <v>10</v>
      </c>
      <c r="D18" s="3"/>
      <c r="E18" s="3">
        <v>10</v>
      </c>
      <c r="F18" s="20">
        <v>8.57</v>
      </c>
      <c r="G18" s="6">
        <f t="shared" si="1"/>
        <v>0.857</v>
      </c>
      <c r="H18" s="20">
        <v>7.01</v>
      </c>
      <c r="I18" s="16">
        <f t="shared" si="2"/>
        <v>0.22253922967189738</v>
      </c>
      <c r="J18" s="3"/>
    </row>
    <row r="19" spans="1:10" ht="25.5" customHeight="1">
      <c r="A19" s="122" t="s">
        <v>92</v>
      </c>
      <c r="B19" s="123"/>
      <c r="C19" s="3">
        <f t="shared" si="0"/>
        <v>100</v>
      </c>
      <c r="D19" s="3"/>
      <c r="E19" s="3">
        <v>100</v>
      </c>
      <c r="F19" s="20">
        <v>123.65</v>
      </c>
      <c r="G19" s="6">
        <f t="shared" si="1"/>
        <v>1.2365000000000002</v>
      </c>
      <c r="H19" s="20">
        <v>102.26</v>
      </c>
      <c r="I19" s="16">
        <f t="shared" si="2"/>
        <v>0.2091726970467436</v>
      </c>
      <c r="J19" s="11" t="s">
        <v>51</v>
      </c>
    </row>
    <row r="20" spans="1:10" ht="18" customHeight="1">
      <c r="A20" s="69" t="s">
        <v>93</v>
      </c>
      <c r="B20" s="69"/>
      <c r="C20" s="3">
        <f t="shared" si="0"/>
        <v>100</v>
      </c>
      <c r="D20" s="3"/>
      <c r="E20" s="3">
        <v>100</v>
      </c>
      <c r="F20" s="20">
        <v>69.03</v>
      </c>
      <c r="G20" s="6">
        <f t="shared" si="1"/>
        <v>0.6903</v>
      </c>
      <c r="H20" s="20">
        <v>93.46</v>
      </c>
      <c r="I20" s="16">
        <f t="shared" si="2"/>
        <v>-0.26139524930451524</v>
      </c>
      <c r="J20" s="11" t="s">
        <v>51</v>
      </c>
    </row>
    <row r="21" spans="1:10" ht="18" customHeight="1">
      <c r="A21" s="106" t="s">
        <v>171</v>
      </c>
      <c r="B21" s="108"/>
      <c r="C21" s="3">
        <f t="shared" si="0"/>
        <v>0</v>
      </c>
      <c r="D21" s="3"/>
      <c r="E21" s="3"/>
      <c r="F21" s="20"/>
      <c r="G21" s="6" t="e">
        <f t="shared" si="1"/>
        <v>#DIV/0!</v>
      </c>
      <c r="H21" s="20"/>
      <c r="I21" s="21" t="e">
        <f t="shared" si="2"/>
        <v>#DIV/0!</v>
      </c>
      <c r="J21" s="3"/>
    </row>
    <row r="22" spans="1:10" ht="18" customHeight="1">
      <c r="A22" s="119"/>
      <c r="B22" s="119"/>
      <c r="C22" s="3"/>
      <c r="D22" s="3"/>
      <c r="E22" s="3"/>
      <c r="F22" s="3"/>
      <c r="G22" s="3"/>
      <c r="H22" s="3"/>
      <c r="I22" s="3"/>
      <c r="J22" s="3"/>
    </row>
    <row r="23" spans="1:10" ht="18" customHeight="1">
      <c r="A23" s="120"/>
      <c r="B23" s="121"/>
      <c r="C23" s="3"/>
      <c r="D23" s="3"/>
      <c r="E23" s="3"/>
      <c r="F23" s="3"/>
      <c r="G23" s="3"/>
      <c r="H23" s="3"/>
      <c r="I23" s="3"/>
      <c r="J23" s="3"/>
    </row>
    <row r="24" spans="1:10" ht="18" customHeight="1">
      <c r="A24" s="120"/>
      <c r="B24" s="121"/>
      <c r="C24" s="3"/>
      <c r="D24" s="3"/>
      <c r="E24" s="3"/>
      <c r="F24" s="3"/>
      <c r="G24" s="3"/>
      <c r="H24" s="3"/>
      <c r="I24" s="3"/>
      <c r="J24" s="3"/>
    </row>
    <row r="25" spans="1:10" ht="18" customHeight="1">
      <c r="A25" s="120"/>
      <c r="B25" s="121"/>
      <c r="C25" s="3"/>
      <c r="D25" s="3"/>
      <c r="E25" s="3"/>
      <c r="F25" s="3"/>
      <c r="G25" s="3"/>
      <c r="H25" s="3"/>
      <c r="I25" s="3"/>
      <c r="J25" s="3"/>
    </row>
    <row r="26" spans="1:10" ht="18" customHeight="1">
      <c r="A26" s="69"/>
      <c r="B26" s="69"/>
      <c r="C26" s="3"/>
      <c r="D26" s="3"/>
      <c r="E26" s="3"/>
      <c r="F26" s="3"/>
      <c r="G26" s="3"/>
      <c r="H26" s="3"/>
      <c r="I26" s="3"/>
      <c r="J26" s="3"/>
    </row>
    <row r="27" spans="1:10" ht="18" customHeight="1">
      <c r="A27" s="69"/>
      <c r="B27" s="69"/>
      <c r="C27" s="3"/>
      <c r="D27" s="3"/>
      <c r="E27" s="3"/>
      <c r="F27" s="3"/>
      <c r="G27" s="3"/>
      <c r="H27" s="3"/>
      <c r="I27" s="3"/>
      <c r="J27" s="3"/>
    </row>
    <row r="28" spans="1:10" ht="24" customHeight="1">
      <c r="A28" s="69" t="s">
        <v>41</v>
      </c>
      <c r="B28" s="69"/>
      <c r="C28" s="3">
        <f>SUM(C5:C27)</f>
        <v>4843</v>
      </c>
      <c r="D28" s="3"/>
      <c r="E28" s="3">
        <f>SUM(E5:E27)</f>
        <v>4843</v>
      </c>
      <c r="F28" s="20">
        <f>SUM(F5:F27)</f>
        <v>6121.2599999999975</v>
      </c>
      <c r="G28" s="6">
        <f>F28/C28</f>
        <v>1.2639397067933094</v>
      </c>
      <c r="H28" s="14">
        <f>SUM(H5:H27)</f>
        <v>5455.9800000000005</v>
      </c>
      <c r="I28" s="16">
        <f>(F28-H28)/H28</f>
        <v>0.12193593085018585</v>
      </c>
      <c r="J28" s="43" t="s">
        <v>227</v>
      </c>
    </row>
  </sheetData>
  <sheetProtection/>
  <mergeCells count="33">
    <mergeCell ref="A28:B28"/>
    <mergeCell ref="A26:B26"/>
    <mergeCell ref="A27:B27"/>
    <mergeCell ref="A23:B23"/>
    <mergeCell ref="A18:B18"/>
    <mergeCell ref="A19:B19"/>
    <mergeCell ref="A20:B20"/>
    <mergeCell ref="A21:B21"/>
    <mergeCell ref="A24:B24"/>
    <mergeCell ref="A25:B25"/>
    <mergeCell ref="A22:B22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J1"/>
    <mergeCell ref="A2:D2"/>
    <mergeCell ref="C3:E3"/>
    <mergeCell ref="A5:B5"/>
    <mergeCell ref="I3:I4"/>
    <mergeCell ref="J3:J4"/>
    <mergeCell ref="F3:F4"/>
    <mergeCell ref="G3:G4"/>
    <mergeCell ref="H3:H4"/>
    <mergeCell ref="A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11" sqref="F11"/>
    </sheetView>
  </sheetViews>
  <sheetFormatPr defaultColWidth="9.00390625" defaultRowHeight="18" customHeight="1"/>
  <cols>
    <col min="1" max="2" width="5.625" style="1" customWidth="1"/>
    <col min="3" max="3" width="7.875" style="1" customWidth="1"/>
    <col min="4" max="9" width="8.50390625" style="1" customWidth="1"/>
    <col min="10" max="10" width="10.75390625" style="1" customWidth="1"/>
    <col min="11" max="16384" width="9.00390625" style="1" customWidth="1"/>
  </cols>
  <sheetData>
    <row r="1" spans="1:10" ht="25.5" customHeight="1">
      <c r="A1" s="64" t="s">
        <v>261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" customHeight="1">
      <c r="A2" s="66" t="s">
        <v>94</v>
      </c>
      <c r="B2" s="66"/>
      <c r="C2" s="66"/>
      <c r="D2" s="68"/>
      <c r="E2" s="9"/>
      <c r="F2" s="9"/>
      <c r="G2" s="9"/>
      <c r="H2" s="9"/>
      <c r="I2" s="67" t="s">
        <v>22</v>
      </c>
      <c r="J2" s="67"/>
    </row>
    <row r="3" spans="1:10" ht="18" customHeight="1">
      <c r="A3" s="69" t="s">
        <v>45</v>
      </c>
      <c r="B3" s="69"/>
      <c r="C3" s="69" t="s">
        <v>46</v>
      </c>
      <c r="D3" s="69"/>
      <c r="E3" s="69"/>
      <c r="F3" s="72" t="s">
        <v>47</v>
      </c>
      <c r="G3" s="72" t="s">
        <v>48</v>
      </c>
      <c r="H3" s="72" t="s">
        <v>5</v>
      </c>
      <c r="I3" s="70" t="s">
        <v>6</v>
      </c>
      <c r="J3" s="69" t="s">
        <v>7</v>
      </c>
    </row>
    <row r="4" spans="1:10" ht="18" customHeight="1">
      <c r="A4" s="69"/>
      <c r="B4" s="69"/>
      <c r="C4" s="4" t="s">
        <v>95</v>
      </c>
      <c r="D4" s="5" t="s">
        <v>49</v>
      </c>
      <c r="E4" s="3" t="s">
        <v>29</v>
      </c>
      <c r="F4" s="71"/>
      <c r="G4" s="71"/>
      <c r="H4" s="71"/>
      <c r="I4" s="88"/>
      <c r="J4" s="69"/>
    </row>
    <row r="5" spans="1:10" ht="18" customHeight="1">
      <c r="A5" s="127" t="s">
        <v>96</v>
      </c>
      <c r="B5" s="129"/>
      <c r="C5" s="5">
        <f>D5+E5</f>
        <v>82</v>
      </c>
      <c r="D5" s="5">
        <v>25</v>
      </c>
      <c r="E5" s="5">
        <v>57</v>
      </c>
      <c r="F5" s="14">
        <v>61.4</v>
      </c>
      <c r="G5" s="15">
        <f>F5/C5</f>
        <v>0.748780487804878</v>
      </c>
      <c r="H5" s="14">
        <v>30.04</v>
      </c>
      <c r="I5" s="15">
        <f>(F5-H5)/H5</f>
        <v>1.043941411451398</v>
      </c>
      <c r="J5" s="11"/>
    </row>
    <row r="6" spans="1:10" ht="18" customHeight="1">
      <c r="A6" s="127" t="s">
        <v>97</v>
      </c>
      <c r="B6" s="129"/>
      <c r="C6" s="5">
        <f>D6+E6</f>
        <v>20</v>
      </c>
      <c r="D6" s="5"/>
      <c r="E6" s="5">
        <v>20</v>
      </c>
      <c r="F6" s="14">
        <v>16.68</v>
      </c>
      <c r="G6" s="15">
        <f>F6/C6</f>
        <v>0.834</v>
      </c>
      <c r="H6" s="14">
        <v>16.35</v>
      </c>
      <c r="I6" s="10"/>
      <c r="J6" s="32"/>
    </row>
    <row r="7" spans="1:10" ht="18" customHeight="1">
      <c r="A7" s="127" t="s">
        <v>98</v>
      </c>
      <c r="B7" s="129"/>
      <c r="C7" s="5">
        <f>D7+E7</f>
        <v>168</v>
      </c>
      <c r="D7" s="5">
        <v>25.6</v>
      </c>
      <c r="E7" s="5">
        <v>142.4</v>
      </c>
      <c r="F7" s="14">
        <v>103.63</v>
      </c>
      <c r="G7" s="15">
        <f>F7/C7</f>
        <v>0.6168452380952381</v>
      </c>
      <c r="H7" s="14">
        <v>113.19</v>
      </c>
      <c r="I7" s="10">
        <f>(F7-H7)/H7</f>
        <v>-0.0844597579291457</v>
      </c>
      <c r="J7" s="11"/>
    </row>
    <row r="8" spans="1:10" ht="24" customHeight="1">
      <c r="A8" s="130" t="s">
        <v>173</v>
      </c>
      <c r="B8" s="131"/>
      <c r="C8" s="5">
        <f aca="true" t="shared" si="0" ref="C8:C17">D8+E8</f>
        <v>5</v>
      </c>
      <c r="D8" s="5"/>
      <c r="E8" s="41">
        <v>5</v>
      </c>
      <c r="F8" s="14">
        <v>5</v>
      </c>
      <c r="G8" s="15">
        <f aca="true" t="shared" si="1" ref="G8:G17">F8/C8</f>
        <v>1</v>
      </c>
      <c r="H8" s="14">
        <v>5</v>
      </c>
      <c r="I8" s="15"/>
      <c r="J8" s="11" t="s">
        <v>230</v>
      </c>
    </row>
    <row r="9" spans="1:10" ht="18" customHeight="1">
      <c r="A9" s="136" t="s">
        <v>174</v>
      </c>
      <c r="B9" s="137"/>
      <c r="C9" s="5">
        <f t="shared" si="0"/>
        <v>10</v>
      </c>
      <c r="D9" s="5"/>
      <c r="E9" s="5">
        <v>10</v>
      </c>
      <c r="F9" s="14">
        <v>10</v>
      </c>
      <c r="G9" s="15">
        <f t="shared" si="1"/>
        <v>1</v>
      </c>
      <c r="H9" s="5">
        <v>19</v>
      </c>
      <c r="I9" s="15"/>
      <c r="J9" s="11" t="s">
        <v>231</v>
      </c>
    </row>
    <row r="10" spans="1:10" ht="24" customHeight="1">
      <c r="A10" s="138" t="s">
        <v>175</v>
      </c>
      <c r="B10" s="139"/>
      <c r="C10" s="5">
        <f t="shared" si="0"/>
        <v>20</v>
      </c>
      <c r="D10" s="5"/>
      <c r="E10" s="5">
        <v>20</v>
      </c>
      <c r="F10" s="14">
        <v>37.01</v>
      </c>
      <c r="G10" s="15">
        <f t="shared" si="1"/>
        <v>1.8504999999999998</v>
      </c>
      <c r="H10" s="5">
        <v>39.14</v>
      </c>
      <c r="I10" s="15"/>
      <c r="J10" s="11" t="s">
        <v>232</v>
      </c>
    </row>
    <row r="11" spans="1:10" ht="24.75" customHeight="1">
      <c r="A11" s="124" t="s">
        <v>99</v>
      </c>
      <c r="B11" s="124"/>
      <c r="C11" s="5">
        <f t="shared" si="0"/>
        <v>70</v>
      </c>
      <c r="D11" s="5"/>
      <c r="E11" s="5">
        <v>70</v>
      </c>
      <c r="F11" s="14">
        <v>488.58</v>
      </c>
      <c r="G11" s="15">
        <f t="shared" si="1"/>
        <v>6.9797142857142855</v>
      </c>
      <c r="H11" s="5">
        <v>62.03</v>
      </c>
      <c r="I11" s="15"/>
      <c r="J11" s="31" t="s">
        <v>229</v>
      </c>
    </row>
    <row r="12" spans="1:10" ht="18" customHeight="1">
      <c r="A12" s="125" t="s">
        <v>176</v>
      </c>
      <c r="B12" s="126"/>
      <c r="C12" s="5">
        <f t="shared" si="0"/>
        <v>38</v>
      </c>
      <c r="D12" s="5"/>
      <c r="E12" s="5">
        <v>38</v>
      </c>
      <c r="F12" s="57">
        <v>25.82</v>
      </c>
      <c r="G12" s="15">
        <f t="shared" si="1"/>
        <v>0.6794736842105263</v>
      </c>
      <c r="H12" s="5">
        <v>33.23</v>
      </c>
      <c r="I12" s="15"/>
      <c r="J12" s="11" t="s">
        <v>233</v>
      </c>
    </row>
    <row r="13" spans="1:10" ht="18" customHeight="1">
      <c r="A13" s="125" t="s">
        <v>177</v>
      </c>
      <c r="B13" s="126"/>
      <c r="C13" s="5">
        <f t="shared" si="0"/>
        <v>17</v>
      </c>
      <c r="D13" s="5"/>
      <c r="E13" s="5">
        <v>17</v>
      </c>
      <c r="F13" s="14">
        <v>18.93</v>
      </c>
      <c r="G13" s="15">
        <f t="shared" si="1"/>
        <v>1.1135294117647059</v>
      </c>
      <c r="H13" s="5">
        <v>11.78</v>
      </c>
      <c r="I13" s="15"/>
      <c r="J13" s="11" t="s">
        <v>234</v>
      </c>
    </row>
    <row r="14" spans="1:10" ht="18" customHeight="1">
      <c r="A14" s="132" t="s">
        <v>228</v>
      </c>
      <c r="B14" s="133"/>
      <c r="C14" s="5">
        <f t="shared" si="0"/>
        <v>10</v>
      </c>
      <c r="D14" s="5"/>
      <c r="E14" s="5">
        <v>10</v>
      </c>
      <c r="F14" s="14">
        <v>9.78</v>
      </c>
      <c r="G14" s="15">
        <f t="shared" si="1"/>
        <v>0.978</v>
      </c>
      <c r="H14" s="5">
        <v>4.73</v>
      </c>
      <c r="I14" s="15"/>
      <c r="J14" s="11" t="s">
        <v>231</v>
      </c>
    </row>
    <row r="15" spans="1:10" ht="24" customHeight="1">
      <c r="A15" s="134" t="s">
        <v>100</v>
      </c>
      <c r="B15" s="135"/>
      <c r="C15" s="5">
        <f t="shared" si="0"/>
        <v>50</v>
      </c>
      <c r="D15" s="5"/>
      <c r="E15" s="5">
        <v>50</v>
      </c>
      <c r="F15" s="14">
        <v>50</v>
      </c>
      <c r="G15" s="15">
        <f t="shared" si="1"/>
        <v>1</v>
      </c>
      <c r="H15" s="5">
        <v>50</v>
      </c>
      <c r="I15" s="15"/>
      <c r="J15" s="11" t="s">
        <v>179</v>
      </c>
    </row>
    <row r="16" spans="1:10" ht="18" customHeight="1">
      <c r="A16" s="140" t="s">
        <v>178</v>
      </c>
      <c r="B16" s="141"/>
      <c r="C16" s="5"/>
      <c r="D16" s="5"/>
      <c r="E16" s="5"/>
      <c r="F16" s="14"/>
      <c r="G16" s="15" t="e">
        <f t="shared" si="1"/>
        <v>#DIV/0!</v>
      </c>
      <c r="H16" s="5"/>
      <c r="I16" s="15"/>
      <c r="J16" s="3"/>
    </row>
    <row r="17" spans="1:10" ht="18" customHeight="1">
      <c r="A17" s="124" t="s">
        <v>58</v>
      </c>
      <c r="B17" s="124"/>
      <c r="C17" s="5">
        <f t="shared" si="0"/>
        <v>4</v>
      </c>
      <c r="D17" s="5"/>
      <c r="E17" s="5">
        <v>4</v>
      </c>
      <c r="F17" s="14">
        <v>1</v>
      </c>
      <c r="G17" s="15">
        <f t="shared" si="1"/>
        <v>0.25</v>
      </c>
      <c r="H17" s="5"/>
      <c r="I17" s="15"/>
      <c r="J17" s="11" t="s">
        <v>10</v>
      </c>
    </row>
    <row r="18" spans="1:10" ht="18" customHeight="1">
      <c r="A18" s="127"/>
      <c r="B18" s="128"/>
      <c r="C18" s="5"/>
      <c r="D18" s="5"/>
      <c r="E18" s="5"/>
      <c r="F18" s="5"/>
      <c r="G18" s="5"/>
      <c r="H18" s="5"/>
      <c r="I18" s="5"/>
      <c r="J18" s="3"/>
    </row>
    <row r="19" spans="1:10" ht="18" customHeight="1">
      <c r="A19" s="127"/>
      <c r="B19" s="128"/>
      <c r="C19" s="5"/>
      <c r="D19" s="5"/>
      <c r="E19" s="5"/>
      <c r="F19" s="5"/>
      <c r="G19" s="5"/>
      <c r="H19" s="5"/>
      <c r="I19" s="5"/>
      <c r="J19" s="3"/>
    </row>
    <row r="20" spans="1:10" ht="18" customHeight="1">
      <c r="A20" s="127"/>
      <c r="B20" s="128"/>
      <c r="C20" s="5"/>
      <c r="D20" s="5"/>
      <c r="E20" s="5"/>
      <c r="F20" s="5"/>
      <c r="G20" s="5"/>
      <c r="H20" s="5"/>
      <c r="I20" s="5"/>
      <c r="J20" s="3"/>
    </row>
    <row r="21" spans="1:10" ht="18" customHeight="1">
      <c r="A21" s="127"/>
      <c r="B21" s="128"/>
      <c r="C21" s="5"/>
      <c r="D21" s="5"/>
      <c r="E21" s="5"/>
      <c r="F21" s="5"/>
      <c r="G21" s="5"/>
      <c r="H21" s="5"/>
      <c r="I21" s="5"/>
      <c r="J21" s="3"/>
    </row>
    <row r="22" spans="1:10" ht="18" customHeight="1">
      <c r="A22" s="127"/>
      <c r="B22" s="128"/>
      <c r="C22" s="5"/>
      <c r="D22" s="5"/>
      <c r="E22" s="5"/>
      <c r="F22" s="5"/>
      <c r="G22" s="5"/>
      <c r="H22" s="5"/>
      <c r="I22" s="5"/>
      <c r="J22" s="3"/>
    </row>
    <row r="23" spans="1:10" ht="18" customHeight="1">
      <c r="A23" s="127"/>
      <c r="B23" s="128"/>
      <c r="C23" s="5"/>
      <c r="D23" s="5"/>
      <c r="E23" s="5"/>
      <c r="F23" s="5"/>
      <c r="G23" s="5"/>
      <c r="H23" s="5"/>
      <c r="I23" s="5"/>
      <c r="J23" s="3"/>
    </row>
    <row r="24" spans="1:10" ht="18" customHeight="1">
      <c r="A24" s="127"/>
      <c r="B24" s="128"/>
      <c r="C24" s="5"/>
      <c r="D24" s="5"/>
      <c r="E24" s="5"/>
      <c r="F24" s="5"/>
      <c r="G24" s="5"/>
      <c r="H24" s="5"/>
      <c r="I24" s="5"/>
      <c r="J24" s="3"/>
    </row>
    <row r="25" spans="1:10" ht="18" customHeight="1">
      <c r="A25" s="127"/>
      <c r="B25" s="128"/>
      <c r="C25" s="5"/>
      <c r="D25" s="5"/>
      <c r="E25" s="5"/>
      <c r="F25" s="5"/>
      <c r="G25" s="5"/>
      <c r="H25" s="5"/>
      <c r="I25" s="5"/>
      <c r="J25" s="3"/>
    </row>
    <row r="26" spans="1:10" ht="18" customHeight="1">
      <c r="A26" s="127"/>
      <c r="B26" s="128"/>
      <c r="C26" s="5"/>
      <c r="D26" s="5"/>
      <c r="E26" s="5"/>
      <c r="F26" s="5"/>
      <c r="G26" s="5"/>
      <c r="H26" s="5"/>
      <c r="I26" s="5"/>
      <c r="J26" s="3"/>
    </row>
    <row r="27" spans="1:10" ht="18" customHeight="1">
      <c r="A27" s="127" t="s">
        <v>101</v>
      </c>
      <c r="B27" s="129"/>
      <c r="C27" s="5">
        <f>SUM(C5:C17)</f>
        <v>494</v>
      </c>
      <c r="D27" s="5">
        <f>SUM(D5,D6:D7)</f>
        <v>50.6</v>
      </c>
      <c r="E27" s="5">
        <f>SUM(E8:E17,E6:E7,E5)</f>
        <v>443.4</v>
      </c>
      <c r="F27" s="14">
        <f>SUM(F5:F26)</f>
        <v>827.8299999999999</v>
      </c>
      <c r="G27" s="15">
        <f>F27/C27</f>
        <v>1.6757692307692307</v>
      </c>
      <c r="H27" s="5">
        <f>SUM(H3:H17)</f>
        <v>384.49</v>
      </c>
      <c r="I27" s="15">
        <f>(F27-H27)/H27</f>
        <v>1.1530598975265933</v>
      </c>
      <c r="J27" s="18" t="s">
        <v>235</v>
      </c>
    </row>
  </sheetData>
  <sheetProtection/>
  <mergeCells count="33">
    <mergeCell ref="A25:B25"/>
    <mergeCell ref="A18:B18"/>
    <mergeCell ref="A19:B19"/>
    <mergeCell ref="A21:B21"/>
    <mergeCell ref="A16:B16"/>
    <mergeCell ref="A17:B17"/>
    <mergeCell ref="A26:B26"/>
    <mergeCell ref="A27:B27"/>
    <mergeCell ref="F3:F4"/>
    <mergeCell ref="A3:B4"/>
    <mergeCell ref="A22:B22"/>
    <mergeCell ref="A23:B23"/>
    <mergeCell ref="A24:B24"/>
    <mergeCell ref="A15:B15"/>
    <mergeCell ref="A9:B9"/>
    <mergeCell ref="A10:B10"/>
    <mergeCell ref="A11:B11"/>
    <mergeCell ref="A12:B12"/>
    <mergeCell ref="A20:B20"/>
    <mergeCell ref="A5:B5"/>
    <mergeCell ref="A6:B6"/>
    <mergeCell ref="A7:B7"/>
    <mergeCell ref="A8:B8"/>
    <mergeCell ref="A13:B13"/>
    <mergeCell ref="A14:B14"/>
    <mergeCell ref="A1:J1"/>
    <mergeCell ref="A2:D2"/>
    <mergeCell ref="I2:J2"/>
    <mergeCell ref="C3:E3"/>
    <mergeCell ref="G3:G4"/>
    <mergeCell ref="H3:H4"/>
    <mergeCell ref="I3:I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8" sqref="F8"/>
    </sheetView>
  </sheetViews>
  <sheetFormatPr defaultColWidth="9.00390625" defaultRowHeight="18" customHeight="1"/>
  <cols>
    <col min="1" max="1" width="5.625" style="1" customWidth="1"/>
    <col min="2" max="2" width="5.25390625" style="1" customWidth="1"/>
    <col min="3" max="3" width="8.00390625" style="1" customWidth="1"/>
    <col min="4" max="5" width="8.50390625" style="1" customWidth="1"/>
    <col min="6" max="6" width="9.625" style="1" customWidth="1"/>
    <col min="7" max="7" width="8.50390625" style="1" customWidth="1"/>
    <col min="8" max="8" width="8.75390625" style="1" customWidth="1"/>
    <col min="9" max="9" width="8.50390625" style="23" customWidth="1"/>
    <col min="10" max="10" width="10.625" style="1" customWidth="1"/>
    <col min="11" max="16384" width="9.00390625" style="1" customWidth="1"/>
  </cols>
  <sheetData>
    <row r="1" spans="1:10" ht="25.5" customHeight="1">
      <c r="A1" s="64" t="s">
        <v>260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" customHeight="1">
      <c r="A2" s="66" t="s">
        <v>236</v>
      </c>
      <c r="B2" s="68"/>
      <c r="C2" s="68"/>
      <c r="D2" s="68"/>
      <c r="E2" s="9"/>
      <c r="F2" s="9"/>
      <c r="G2" s="9"/>
      <c r="H2" s="9"/>
      <c r="I2" s="67" t="s">
        <v>22</v>
      </c>
      <c r="J2" s="67"/>
    </row>
    <row r="3" spans="1:10" ht="18" customHeight="1">
      <c r="A3" s="69" t="s">
        <v>102</v>
      </c>
      <c r="B3" s="69"/>
      <c r="C3" s="69" t="s">
        <v>46</v>
      </c>
      <c r="D3" s="69"/>
      <c r="E3" s="69"/>
      <c r="F3" s="72" t="s">
        <v>47</v>
      </c>
      <c r="G3" s="72" t="s">
        <v>48</v>
      </c>
      <c r="H3" s="72" t="s">
        <v>5</v>
      </c>
      <c r="I3" s="70" t="s">
        <v>6</v>
      </c>
      <c r="J3" s="69" t="s">
        <v>7</v>
      </c>
    </row>
    <row r="4" spans="1:10" ht="18" customHeight="1">
      <c r="A4" s="69"/>
      <c r="B4" s="69"/>
      <c r="C4" s="3" t="s">
        <v>103</v>
      </c>
      <c r="D4" s="3" t="s">
        <v>49</v>
      </c>
      <c r="E4" s="3" t="s">
        <v>29</v>
      </c>
      <c r="F4" s="71"/>
      <c r="G4" s="71"/>
      <c r="H4" s="71"/>
      <c r="I4" s="88"/>
      <c r="J4" s="69"/>
    </row>
    <row r="5" spans="1:10" ht="18" customHeight="1">
      <c r="A5" s="142" t="s">
        <v>104</v>
      </c>
      <c r="B5" s="143"/>
      <c r="C5" s="5">
        <f>D5+E5</f>
        <v>256.7</v>
      </c>
      <c r="D5" s="3">
        <v>25</v>
      </c>
      <c r="E5" s="5">
        <v>231.7</v>
      </c>
      <c r="F5" s="14">
        <v>240.89</v>
      </c>
      <c r="G5" s="15">
        <f>F5/C5</f>
        <v>0.93841059602649</v>
      </c>
      <c r="H5" s="24">
        <v>150.13</v>
      </c>
      <c r="I5" s="15"/>
      <c r="J5" s="7" t="s">
        <v>237</v>
      </c>
    </row>
    <row r="6" spans="1:10" ht="18" customHeight="1">
      <c r="A6" s="142" t="s">
        <v>105</v>
      </c>
      <c r="B6" s="143"/>
      <c r="C6" s="5">
        <f aca="true" t="shared" si="0" ref="C6:C13">D6+E6</f>
        <v>8605</v>
      </c>
      <c r="D6" s="3"/>
      <c r="E6" s="3">
        <f>SUM(E7:E13)</f>
        <v>8605</v>
      </c>
      <c r="F6" s="14">
        <f>SUM(F7:F12)</f>
        <v>9997.48</v>
      </c>
      <c r="G6" s="14"/>
      <c r="H6" s="14">
        <f>SUM(H7:H13)</f>
        <v>9137.37</v>
      </c>
      <c r="I6" s="5"/>
      <c r="J6" s="7"/>
    </row>
    <row r="7" spans="1:10" ht="18" customHeight="1">
      <c r="A7" s="69" t="s">
        <v>106</v>
      </c>
      <c r="B7" s="69"/>
      <c r="C7" s="5">
        <f t="shared" si="0"/>
        <v>7369</v>
      </c>
      <c r="D7" s="3"/>
      <c r="E7" s="5">
        <v>7369</v>
      </c>
      <c r="F7" s="14">
        <v>8572.12</v>
      </c>
      <c r="G7" s="15">
        <f>F7/C7</f>
        <v>1.1632677432487448</v>
      </c>
      <c r="H7" s="14">
        <v>7894.6</v>
      </c>
      <c r="I7" s="15">
        <f>(F7-H7)/H7</f>
        <v>0.0858206875585844</v>
      </c>
      <c r="J7" s="7" t="s">
        <v>107</v>
      </c>
    </row>
    <row r="8" spans="1:10" ht="18" customHeight="1">
      <c r="A8" s="118" t="s">
        <v>180</v>
      </c>
      <c r="B8" s="118"/>
      <c r="C8" s="5">
        <f t="shared" si="0"/>
        <v>178</v>
      </c>
      <c r="D8" s="3"/>
      <c r="E8" s="5">
        <v>178</v>
      </c>
      <c r="F8" s="14">
        <v>270.16</v>
      </c>
      <c r="G8" s="15">
        <f aca="true" t="shared" si="1" ref="G8:G13">F8/C8</f>
        <v>1.5177528089887642</v>
      </c>
      <c r="H8" s="14">
        <v>182.73</v>
      </c>
      <c r="I8" s="15"/>
      <c r="J8" s="7" t="s">
        <v>238</v>
      </c>
    </row>
    <row r="9" spans="1:10" ht="18" customHeight="1">
      <c r="A9" s="118" t="s">
        <v>181</v>
      </c>
      <c r="B9" s="118"/>
      <c r="C9" s="5">
        <f t="shared" si="0"/>
        <v>30</v>
      </c>
      <c r="D9" s="3"/>
      <c r="E9" s="5">
        <v>30</v>
      </c>
      <c r="F9" s="14">
        <v>30</v>
      </c>
      <c r="G9" s="15">
        <f t="shared" si="1"/>
        <v>1</v>
      </c>
      <c r="H9" s="14">
        <v>30</v>
      </c>
      <c r="I9" s="15"/>
      <c r="J9" s="7" t="s">
        <v>185</v>
      </c>
    </row>
    <row r="10" spans="1:10" ht="18" customHeight="1">
      <c r="A10" s="118" t="s">
        <v>182</v>
      </c>
      <c r="B10" s="118"/>
      <c r="C10" s="5">
        <f t="shared" si="0"/>
        <v>941</v>
      </c>
      <c r="D10" s="3"/>
      <c r="E10" s="5">
        <v>941</v>
      </c>
      <c r="F10" s="14">
        <v>1065.82</v>
      </c>
      <c r="G10" s="15">
        <f t="shared" si="1"/>
        <v>1.1326461211477152</v>
      </c>
      <c r="H10" s="14">
        <v>949.52</v>
      </c>
      <c r="I10" s="15"/>
      <c r="J10" s="29" t="s">
        <v>240</v>
      </c>
    </row>
    <row r="11" spans="1:10" ht="18" customHeight="1">
      <c r="A11" s="118" t="s">
        <v>183</v>
      </c>
      <c r="B11" s="118"/>
      <c r="C11" s="5">
        <f t="shared" si="0"/>
        <v>80</v>
      </c>
      <c r="D11" s="3"/>
      <c r="E11" s="5">
        <v>80</v>
      </c>
      <c r="F11" s="14">
        <v>56.38</v>
      </c>
      <c r="G11" s="15">
        <f t="shared" si="1"/>
        <v>0.70475</v>
      </c>
      <c r="H11" s="14">
        <v>77.52</v>
      </c>
      <c r="I11" s="15"/>
      <c r="J11" s="29" t="s">
        <v>241</v>
      </c>
    </row>
    <row r="12" spans="1:10" ht="18" customHeight="1">
      <c r="A12" s="118" t="s">
        <v>184</v>
      </c>
      <c r="B12" s="118"/>
      <c r="C12" s="5">
        <f t="shared" si="0"/>
        <v>3</v>
      </c>
      <c r="D12" s="3"/>
      <c r="E12" s="5">
        <v>3</v>
      </c>
      <c r="F12" s="14">
        <v>3</v>
      </c>
      <c r="G12" s="15">
        <f t="shared" si="1"/>
        <v>1</v>
      </c>
      <c r="H12" s="14">
        <v>3</v>
      </c>
      <c r="I12" s="15"/>
      <c r="J12" s="7"/>
    </row>
    <row r="13" spans="1:10" ht="18" customHeight="1">
      <c r="A13" s="85" t="s">
        <v>58</v>
      </c>
      <c r="B13" s="86"/>
      <c r="C13" s="5">
        <f t="shared" si="0"/>
        <v>4</v>
      </c>
      <c r="D13" s="3"/>
      <c r="E13" s="5">
        <v>4</v>
      </c>
      <c r="F13" s="14"/>
      <c r="G13" s="15">
        <f t="shared" si="1"/>
        <v>0</v>
      </c>
      <c r="H13" s="24"/>
      <c r="I13" s="15"/>
      <c r="J13" s="7"/>
    </row>
    <row r="14" spans="1:10" ht="18" customHeight="1">
      <c r="A14" s="85"/>
      <c r="B14" s="86"/>
      <c r="C14" s="3"/>
      <c r="D14" s="3"/>
      <c r="E14" s="5"/>
      <c r="F14" s="14"/>
      <c r="G14" s="15"/>
      <c r="H14" s="24"/>
      <c r="I14" s="15"/>
      <c r="J14" s="7"/>
    </row>
    <row r="15" spans="1:10" ht="18" customHeight="1">
      <c r="A15" s="85"/>
      <c r="B15" s="86"/>
      <c r="C15" s="3"/>
      <c r="D15" s="3"/>
      <c r="E15" s="5"/>
      <c r="F15" s="14"/>
      <c r="G15" s="15"/>
      <c r="H15" s="24"/>
      <c r="I15" s="15"/>
      <c r="J15" s="7"/>
    </row>
    <row r="16" spans="1:10" ht="18" customHeight="1">
      <c r="A16" s="85"/>
      <c r="B16" s="86"/>
      <c r="C16" s="3"/>
      <c r="D16" s="3"/>
      <c r="E16" s="5"/>
      <c r="F16" s="14"/>
      <c r="G16" s="15"/>
      <c r="H16" s="24"/>
      <c r="I16" s="15"/>
      <c r="J16" s="7"/>
    </row>
    <row r="17" spans="1:10" ht="18" customHeight="1">
      <c r="A17" s="85"/>
      <c r="B17" s="86"/>
      <c r="C17" s="3"/>
      <c r="D17" s="3"/>
      <c r="E17" s="5"/>
      <c r="F17" s="14"/>
      <c r="G17" s="15"/>
      <c r="H17" s="24"/>
      <c r="I17" s="15"/>
      <c r="J17" s="7"/>
    </row>
    <row r="18" spans="1:10" ht="18" customHeight="1">
      <c r="A18" s="85"/>
      <c r="B18" s="86"/>
      <c r="C18" s="3"/>
      <c r="D18" s="3"/>
      <c r="E18" s="5"/>
      <c r="F18" s="14"/>
      <c r="G18" s="15"/>
      <c r="H18" s="24"/>
      <c r="I18" s="15"/>
      <c r="J18" s="7"/>
    </row>
    <row r="19" spans="1:10" ht="18" customHeight="1">
      <c r="A19" s="85"/>
      <c r="B19" s="86"/>
      <c r="C19" s="3"/>
      <c r="D19" s="3"/>
      <c r="E19" s="5"/>
      <c r="F19" s="14"/>
      <c r="G19" s="15"/>
      <c r="H19" s="24"/>
      <c r="I19" s="15"/>
      <c r="J19" s="7"/>
    </row>
    <row r="20" spans="1:10" ht="18" customHeight="1">
      <c r="A20" s="85"/>
      <c r="B20" s="86"/>
      <c r="C20" s="3"/>
      <c r="D20" s="3"/>
      <c r="E20" s="5"/>
      <c r="F20" s="14"/>
      <c r="G20" s="15"/>
      <c r="H20" s="24"/>
      <c r="I20" s="15"/>
      <c r="J20" s="7"/>
    </row>
    <row r="21" spans="1:10" ht="18" customHeight="1">
      <c r="A21" s="85"/>
      <c r="B21" s="86"/>
      <c r="C21" s="3"/>
      <c r="D21" s="3"/>
      <c r="E21" s="5"/>
      <c r="F21" s="14"/>
      <c r="G21" s="15"/>
      <c r="H21" s="24"/>
      <c r="I21" s="15"/>
      <c r="J21" s="7"/>
    </row>
    <row r="22" spans="1:10" ht="18" customHeight="1">
      <c r="A22" s="85"/>
      <c r="B22" s="86"/>
      <c r="C22" s="3"/>
      <c r="D22" s="3"/>
      <c r="E22" s="5"/>
      <c r="F22" s="14"/>
      <c r="G22" s="15"/>
      <c r="H22" s="24"/>
      <c r="I22" s="15"/>
      <c r="J22" s="7"/>
    </row>
    <row r="23" spans="1:10" ht="18" customHeight="1">
      <c r="A23" s="85"/>
      <c r="B23" s="86"/>
      <c r="C23" s="3"/>
      <c r="D23" s="3"/>
      <c r="E23" s="5"/>
      <c r="F23" s="14"/>
      <c r="G23" s="15"/>
      <c r="H23" s="24"/>
      <c r="I23" s="15"/>
      <c r="J23" s="7"/>
    </row>
    <row r="24" spans="1:10" ht="18" customHeight="1">
      <c r="A24" s="85"/>
      <c r="B24" s="86"/>
      <c r="C24" s="3"/>
      <c r="D24" s="3"/>
      <c r="E24" s="5"/>
      <c r="F24" s="14"/>
      <c r="G24" s="15"/>
      <c r="H24" s="24"/>
      <c r="I24" s="15"/>
      <c r="J24" s="7"/>
    </row>
    <row r="25" spans="1:10" ht="18" customHeight="1">
      <c r="A25" s="85"/>
      <c r="B25" s="86"/>
      <c r="C25" s="3"/>
      <c r="D25" s="3"/>
      <c r="E25" s="25"/>
      <c r="F25" s="27"/>
      <c r="G25" s="15"/>
      <c r="H25" s="26"/>
      <c r="I25" s="15"/>
      <c r="J25" s="7"/>
    </row>
    <row r="26" spans="1:10" ht="18" customHeight="1">
      <c r="A26" s="85"/>
      <c r="B26" s="86"/>
      <c r="C26" s="3"/>
      <c r="D26" s="3"/>
      <c r="E26" s="25"/>
      <c r="F26" s="27"/>
      <c r="G26" s="15"/>
      <c r="H26" s="26"/>
      <c r="I26" s="15"/>
      <c r="J26" s="7"/>
    </row>
    <row r="27" spans="1:10" ht="18" customHeight="1">
      <c r="A27" s="85"/>
      <c r="B27" s="86"/>
      <c r="C27" s="3"/>
      <c r="D27" s="3"/>
      <c r="E27" s="25"/>
      <c r="F27" s="27"/>
      <c r="G27" s="15"/>
      <c r="H27" s="26"/>
      <c r="I27" s="15"/>
      <c r="J27" s="7"/>
    </row>
    <row r="28" spans="1:10" ht="18" customHeight="1">
      <c r="A28" s="69" t="s">
        <v>41</v>
      </c>
      <c r="B28" s="69"/>
      <c r="C28" s="3">
        <f>SUM(C5:C6)</f>
        <v>8861.7</v>
      </c>
      <c r="D28" s="3">
        <f>SUM(D5:D6)</f>
        <v>25</v>
      </c>
      <c r="E28" s="3">
        <f>SUM(E5:E6)</f>
        <v>8836.7</v>
      </c>
      <c r="F28" s="20">
        <f>F5+F6</f>
        <v>10238.369999999999</v>
      </c>
      <c r="G28" s="15">
        <f>F28/C28</f>
        <v>1.1553505535055348</v>
      </c>
      <c r="H28" s="28">
        <f>H5+H6</f>
        <v>9287.5</v>
      </c>
      <c r="I28" s="15">
        <f>(F28-H28)/H28</f>
        <v>0.10238169582772533</v>
      </c>
      <c r="J28" s="54" t="s">
        <v>239</v>
      </c>
    </row>
  </sheetData>
  <sheetProtection/>
  <mergeCells count="34">
    <mergeCell ref="A27:B27"/>
    <mergeCell ref="A28:B28"/>
    <mergeCell ref="F3:F4"/>
    <mergeCell ref="G3:G4"/>
    <mergeCell ref="A3:B4"/>
    <mergeCell ref="A13:B13"/>
    <mergeCell ref="A14:B14"/>
    <mergeCell ref="A25:B25"/>
    <mergeCell ref="A26:B26"/>
    <mergeCell ref="A23:B23"/>
    <mergeCell ref="A24:B24"/>
    <mergeCell ref="A12:B12"/>
    <mergeCell ref="A17:B17"/>
    <mergeCell ref="A18:B18"/>
    <mergeCell ref="A21:B21"/>
    <mergeCell ref="A22:B22"/>
    <mergeCell ref="A15:B15"/>
    <mergeCell ref="A16:B16"/>
    <mergeCell ref="A19:B19"/>
    <mergeCell ref="A20:B20"/>
    <mergeCell ref="A9:B9"/>
    <mergeCell ref="A10:B10"/>
    <mergeCell ref="A11:B11"/>
    <mergeCell ref="A5:B5"/>
    <mergeCell ref="A6:B6"/>
    <mergeCell ref="A7:B7"/>
    <mergeCell ref="A8:B8"/>
    <mergeCell ref="A1:J1"/>
    <mergeCell ref="A2:D2"/>
    <mergeCell ref="I2:J2"/>
    <mergeCell ref="C3:E3"/>
    <mergeCell ref="H3:H4"/>
    <mergeCell ref="I3:I4"/>
    <mergeCell ref="J3:J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5" sqref="F5:F15"/>
    </sheetView>
  </sheetViews>
  <sheetFormatPr defaultColWidth="9.00390625" defaultRowHeight="18" customHeight="1"/>
  <cols>
    <col min="1" max="1" width="9.00390625" style="1" customWidth="1"/>
    <col min="2" max="2" width="5.125" style="1" customWidth="1"/>
    <col min="3" max="3" width="8.00390625" style="1" customWidth="1"/>
    <col min="4" max="8" width="8.50390625" style="1" customWidth="1"/>
    <col min="9" max="9" width="8.125" style="1" customWidth="1"/>
    <col min="10" max="10" width="7.75390625" style="1" customWidth="1"/>
    <col min="11" max="16384" width="9.00390625" style="1" customWidth="1"/>
  </cols>
  <sheetData>
    <row r="1" spans="1:9" ht="25.5" customHeight="1">
      <c r="A1" s="64" t="s">
        <v>261</v>
      </c>
      <c r="B1" s="65"/>
      <c r="C1" s="65"/>
      <c r="D1" s="65"/>
      <c r="E1" s="65"/>
      <c r="F1" s="65"/>
      <c r="G1" s="65"/>
      <c r="H1" s="65"/>
      <c r="I1" s="65"/>
    </row>
    <row r="2" spans="1:9" ht="18" customHeight="1">
      <c r="A2" s="144" t="s">
        <v>108</v>
      </c>
      <c r="B2" s="144"/>
      <c r="C2" s="144"/>
      <c r="D2" s="67" t="s">
        <v>22</v>
      </c>
      <c r="E2" s="67"/>
      <c r="F2" s="67"/>
      <c r="G2" s="67"/>
      <c r="H2" s="67"/>
      <c r="I2" s="67"/>
    </row>
    <row r="3" spans="1:10" ht="18" customHeight="1">
      <c r="A3" s="69" t="s">
        <v>45</v>
      </c>
      <c r="B3" s="69"/>
      <c r="C3" s="69" t="s">
        <v>46</v>
      </c>
      <c r="D3" s="69"/>
      <c r="E3" s="69"/>
      <c r="F3" s="72" t="s">
        <v>47</v>
      </c>
      <c r="G3" s="72" t="s">
        <v>48</v>
      </c>
      <c r="H3" s="72" t="s">
        <v>5</v>
      </c>
      <c r="I3" s="70" t="s">
        <v>6</v>
      </c>
      <c r="J3" s="72" t="s">
        <v>7</v>
      </c>
    </row>
    <row r="4" spans="1:10" ht="18" customHeight="1">
      <c r="A4" s="69"/>
      <c r="B4" s="69"/>
      <c r="C4" s="4" t="s">
        <v>27</v>
      </c>
      <c r="D4" s="5" t="s">
        <v>49</v>
      </c>
      <c r="E4" s="3" t="s">
        <v>29</v>
      </c>
      <c r="F4" s="71"/>
      <c r="G4" s="71"/>
      <c r="H4" s="71"/>
      <c r="I4" s="88"/>
      <c r="J4" s="71"/>
    </row>
    <row r="5" spans="1:10" ht="18" customHeight="1">
      <c r="A5" s="118" t="s">
        <v>109</v>
      </c>
      <c r="B5" s="118"/>
      <c r="C5" s="3">
        <f>D5+E5</f>
        <v>590</v>
      </c>
      <c r="D5" s="3"/>
      <c r="E5" s="3">
        <v>590</v>
      </c>
      <c r="F5" s="20">
        <v>663.85</v>
      </c>
      <c r="G5" s="6">
        <f>F5/C5</f>
        <v>1.1251694915254238</v>
      </c>
      <c r="H5" s="20">
        <v>525.62</v>
      </c>
      <c r="I5" s="10">
        <f>(F5-H5)/H5</f>
        <v>0.2629846657280926</v>
      </c>
      <c r="J5" s="42"/>
    </row>
    <row r="6" spans="1:10" ht="18" customHeight="1">
      <c r="A6" s="118" t="s">
        <v>186</v>
      </c>
      <c r="B6" s="118"/>
      <c r="C6" s="3">
        <f aca="true" t="shared" si="0" ref="C6:C15">D6+E6</f>
        <v>71</v>
      </c>
      <c r="D6" s="3"/>
      <c r="E6" s="3">
        <v>71</v>
      </c>
      <c r="F6" s="20">
        <v>66.13</v>
      </c>
      <c r="G6" s="6">
        <f aca="true" t="shared" si="1" ref="G6:G15">F6/C6</f>
        <v>0.9314084507042253</v>
      </c>
      <c r="H6" s="20">
        <v>137.1</v>
      </c>
      <c r="I6" s="10">
        <f>(F6-H6)/H6</f>
        <v>-0.5176513493800146</v>
      </c>
      <c r="J6" s="42" t="s">
        <v>243</v>
      </c>
    </row>
    <row r="7" spans="1:10" ht="18" customHeight="1">
      <c r="A7" s="145" t="s">
        <v>187</v>
      </c>
      <c r="B7" s="145"/>
      <c r="C7" s="3">
        <f t="shared" si="0"/>
        <v>30</v>
      </c>
      <c r="D7" s="3"/>
      <c r="E7" s="3">
        <v>30</v>
      </c>
      <c r="F7" s="20">
        <v>24.14</v>
      </c>
      <c r="G7" s="6">
        <f t="shared" si="1"/>
        <v>0.8046666666666666</v>
      </c>
      <c r="H7" s="20">
        <v>33.93</v>
      </c>
      <c r="I7" s="10"/>
      <c r="J7" s="3"/>
    </row>
    <row r="8" spans="1:10" ht="18" customHeight="1">
      <c r="A8" s="118" t="s">
        <v>110</v>
      </c>
      <c r="B8" s="118"/>
      <c r="C8" s="3">
        <f t="shared" si="0"/>
        <v>35</v>
      </c>
      <c r="D8" s="3"/>
      <c r="E8" s="3">
        <v>35</v>
      </c>
      <c r="F8" s="20">
        <v>35.41</v>
      </c>
      <c r="G8" s="6">
        <f t="shared" si="1"/>
        <v>1.0117142857142856</v>
      </c>
      <c r="H8" s="20">
        <v>10.43</v>
      </c>
      <c r="I8" s="10"/>
      <c r="J8" s="43"/>
    </row>
    <row r="9" spans="1:10" ht="18" customHeight="1">
      <c r="A9" s="118" t="s">
        <v>58</v>
      </c>
      <c r="B9" s="118"/>
      <c r="C9" s="3">
        <f t="shared" si="0"/>
        <v>6</v>
      </c>
      <c r="D9" s="3"/>
      <c r="E9" s="3">
        <v>6</v>
      </c>
      <c r="F9" s="20">
        <v>0.52</v>
      </c>
      <c r="G9" s="6">
        <f t="shared" si="1"/>
        <v>0.08666666666666667</v>
      </c>
      <c r="H9" s="20"/>
      <c r="I9" s="10" t="e">
        <f>(F9-H9)/H9</f>
        <v>#DIV/0!</v>
      </c>
      <c r="J9" s="3"/>
    </row>
    <row r="10" spans="1:10" ht="18" customHeight="1">
      <c r="A10" s="118" t="s">
        <v>111</v>
      </c>
      <c r="B10" s="118"/>
      <c r="C10" s="3">
        <f t="shared" si="0"/>
        <v>10</v>
      </c>
      <c r="D10" s="3"/>
      <c r="E10" s="3">
        <v>10</v>
      </c>
      <c r="F10" s="20">
        <v>41.72</v>
      </c>
      <c r="G10" s="6">
        <f t="shared" si="1"/>
        <v>4.172</v>
      </c>
      <c r="H10" s="20">
        <v>85.15</v>
      </c>
      <c r="I10" s="10">
        <f>(F10-H10)/H10</f>
        <v>-0.5100411039342337</v>
      </c>
      <c r="J10" s="42" t="s">
        <v>244</v>
      </c>
    </row>
    <row r="11" spans="1:10" ht="18" customHeight="1">
      <c r="A11" s="104" t="s">
        <v>188</v>
      </c>
      <c r="B11" s="105"/>
      <c r="C11" s="3">
        <f t="shared" si="0"/>
        <v>53</v>
      </c>
      <c r="D11" s="3"/>
      <c r="E11" s="3">
        <v>53</v>
      </c>
      <c r="F11" s="20">
        <v>45.17</v>
      </c>
      <c r="G11" s="6">
        <f t="shared" si="1"/>
        <v>0.8522641509433962</v>
      </c>
      <c r="H11" s="20">
        <v>28.91</v>
      </c>
      <c r="I11" s="10">
        <f>(F11-H11)/H11</f>
        <v>0.5624351435489451</v>
      </c>
      <c r="J11" s="11"/>
    </row>
    <row r="12" spans="1:10" ht="18" customHeight="1">
      <c r="A12" s="118" t="s">
        <v>112</v>
      </c>
      <c r="B12" s="118"/>
      <c r="C12" s="3">
        <f t="shared" si="0"/>
        <v>3</v>
      </c>
      <c r="D12" s="3"/>
      <c r="E12" s="3">
        <v>3</v>
      </c>
      <c r="F12" s="20">
        <v>4.47</v>
      </c>
      <c r="G12" s="6">
        <f t="shared" si="1"/>
        <v>1.49</v>
      </c>
      <c r="H12" s="20">
        <v>5.03</v>
      </c>
      <c r="I12" s="10"/>
      <c r="J12" s="3"/>
    </row>
    <row r="13" spans="1:10" ht="18" customHeight="1">
      <c r="A13" s="146" t="s">
        <v>189</v>
      </c>
      <c r="B13" s="147"/>
      <c r="C13" s="3">
        <f t="shared" si="0"/>
        <v>30</v>
      </c>
      <c r="D13" s="3"/>
      <c r="E13" s="3">
        <v>30</v>
      </c>
      <c r="F13" s="20">
        <v>20.49</v>
      </c>
      <c r="G13" s="6">
        <f t="shared" si="1"/>
        <v>0.6829999999999999</v>
      </c>
      <c r="H13" s="20">
        <v>18.3</v>
      </c>
      <c r="I13" s="10"/>
      <c r="J13" s="11"/>
    </row>
    <row r="14" spans="1:10" ht="18" customHeight="1">
      <c r="A14" s="148" t="s">
        <v>190</v>
      </c>
      <c r="B14" s="149"/>
      <c r="C14" s="3">
        <f t="shared" si="0"/>
        <v>0</v>
      </c>
      <c r="D14" s="3"/>
      <c r="E14" s="3"/>
      <c r="F14" s="20"/>
      <c r="G14" s="6" t="e">
        <f t="shared" si="1"/>
        <v>#DIV/0!</v>
      </c>
      <c r="H14" s="20">
        <v>1.77</v>
      </c>
      <c r="I14" s="10"/>
      <c r="J14" s="43"/>
    </row>
    <row r="15" spans="1:10" ht="18" customHeight="1">
      <c r="A15" s="101" t="s">
        <v>242</v>
      </c>
      <c r="B15" s="102"/>
      <c r="C15" s="3">
        <f t="shared" si="0"/>
        <v>44</v>
      </c>
      <c r="D15" s="3">
        <v>7</v>
      </c>
      <c r="E15" s="3">
        <v>37</v>
      </c>
      <c r="F15" s="20">
        <v>20.85</v>
      </c>
      <c r="G15" s="6">
        <f t="shared" si="1"/>
        <v>0.4738636363636364</v>
      </c>
      <c r="H15" s="20"/>
      <c r="I15" s="10"/>
      <c r="J15" s="3"/>
    </row>
    <row r="16" spans="1:10" ht="18" customHeight="1">
      <c r="A16" s="101"/>
      <c r="B16" s="102"/>
      <c r="C16" s="3"/>
      <c r="D16" s="3"/>
      <c r="E16" s="3"/>
      <c r="F16" s="20"/>
      <c r="G16" s="6"/>
      <c r="H16" s="20"/>
      <c r="I16" s="10"/>
      <c r="J16" s="3"/>
    </row>
    <row r="17" spans="1:10" ht="18" customHeight="1">
      <c r="A17" s="101"/>
      <c r="B17" s="102"/>
      <c r="C17" s="3"/>
      <c r="D17" s="3"/>
      <c r="E17" s="3"/>
      <c r="F17" s="20"/>
      <c r="G17" s="6"/>
      <c r="H17" s="20"/>
      <c r="I17" s="10"/>
      <c r="J17" s="3"/>
    </row>
    <row r="18" spans="1:10" ht="18" customHeight="1">
      <c r="A18" s="101"/>
      <c r="B18" s="102"/>
      <c r="C18" s="3"/>
      <c r="D18" s="3"/>
      <c r="E18" s="3"/>
      <c r="F18" s="20"/>
      <c r="G18" s="6"/>
      <c r="H18" s="20"/>
      <c r="I18" s="10"/>
      <c r="J18" s="3"/>
    </row>
    <row r="19" spans="1:10" ht="18" customHeight="1">
      <c r="A19" s="101"/>
      <c r="B19" s="102"/>
      <c r="C19" s="3"/>
      <c r="D19" s="3"/>
      <c r="E19" s="3"/>
      <c r="F19" s="20"/>
      <c r="G19" s="6"/>
      <c r="H19" s="20"/>
      <c r="I19" s="10"/>
      <c r="J19" s="3"/>
    </row>
    <row r="20" spans="1:10" ht="18" customHeight="1">
      <c r="A20" s="101"/>
      <c r="B20" s="102"/>
      <c r="C20" s="3"/>
      <c r="D20" s="3"/>
      <c r="E20" s="3"/>
      <c r="F20" s="20"/>
      <c r="G20" s="6"/>
      <c r="H20" s="20"/>
      <c r="I20" s="10"/>
      <c r="J20" s="3"/>
    </row>
    <row r="21" spans="1:10" ht="18" customHeight="1">
      <c r="A21" s="101"/>
      <c r="B21" s="102"/>
      <c r="C21" s="3"/>
      <c r="D21" s="3"/>
      <c r="E21" s="3"/>
      <c r="F21" s="20"/>
      <c r="G21" s="6"/>
      <c r="H21" s="20"/>
      <c r="I21" s="10"/>
      <c r="J21" s="3"/>
    </row>
    <row r="22" spans="1:10" ht="18" customHeight="1">
      <c r="A22" s="85"/>
      <c r="B22" s="86"/>
      <c r="C22" s="3"/>
      <c r="D22" s="3"/>
      <c r="E22" s="3"/>
      <c r="F22" s="20"/>
      <c r="G22" s="6"/>
      <c r="H22" s="20"/>
      <c r="I22" s="10"/>
      <c r="J22" s="3"/>
    </row>
    <row r="23" spans="1:10" ht="18" customHeight="1">
      <c r="A23" s="69"/>
      <c r="B23" s="69"/>
      <c r="C23" s="3"/>
      <c r="D23" s="3"/>
      <c r="E23" s="3"/>
      <c r="F23" s="20"/>
      <c r="G23" s="6"/>
      <c r="H23" s="3"/>
      <c r="I23" s="3"/>
      <c r="J23" s="3"/>
    </row>
    <row r="24" spans="1:10" ht="18" customHeight="1">
      <c r="A24" s="85"/>
      <c r="B24" s="86"/>
      <c r="C24" s="3"/>
      <c r="D24" s="3"/>
      <c r="E24" s="3"/>
      <c r="F24" s="20"/>
      <c r="G24" s="6"/>
      <c r="H24" s="3"/>
      <c r="I24" s="3"/>
      <c r="J24" s="3"/>
    </row>
    <row r="25" spans="1:10" ht="18" customHeight="1">
      <c r="A25" s="69"/>
      <c r="B25" s="69"/>
      <c r="C25" s="3"/>
      <c r="D25" s="3"/>
      <c r="E25" s="3"/>
      <c r="F25" s="20"/>
      <c r="G25" s="6"/>
      <c r="H25" s="3"/>
      <c r="I25" s="3"/>
      <c r="J25" s="3"/>
    </row>
    <row r="26" spans="1:10" ht="18" customHeight="1">
      <c r="A26" s="69"/>
      <c r="B26" s="69"/>
      <c r="C26" s="3"/>
      <c r="D26" s="3"/>
      <c r="E26" s="3"/>
      <c r="F26" s="20"/>
      <c r="G26" s="6"/>
      <c r="H26" s="3"/>
      <c r="I26" s="3"/>
      <c r="J26" s="3"/>
    </row>
    <row r="27" spans="1:10" ht="18" customHeight="1">
      <c r="A27" s="85"/>
      <c r="B27" s="86"/>
      <c r="C27" s="3"/>
      <c r="D27" s="3"/>
      <c r="E27" s="3"/>
      <c r="F27" s="20"/>
      <c r="G27" s="6"/>
      <c r="H27" s="3"/>
      <c r="I27" s="3"/>
      <c r="J27" s="3"/>
    </row>
    <row r="28" spans="1:10" ht="24" customHeight="1">
      <c r="A28" s="69" t="s">
        <v>41</v>
      </c>
      <c r="B28" s="69"/>
      <c r="C28" s="3">
        <f>SUM(C5:C27)</f>
        <v>872</v>
      </c>
      <c r="D28" s="3">
        <f>SUM(D5:D27)</f>
        <v>7</v>
      </c>
      <c r="E28" s="3">
        <f>SUM(E5:E27)</f>
        <v>865</v>
      </c>
      <c r="F28" s="20">
        <f>SUM(F5:F27)</f>
        <v>922.75</v>
      </c>
      <c r="G28" s="6">
        <f>F28/C28</f>
        <v>1.0581995412844036</v>
      </c>
      <c r="H28" s="20">
        <f>SUM(H5:H27)</f>
        <v>846.2399999999998</v>
      </c>
      <c r="I28" s="10">
        <f>(F28-H28)/H28</f>
        <v>0.09041170353564029</v>
      </c>
      <c r="J28" s="43" t="s">
        <v>245</v>
      </c>
    </row>
  </sheetData>
  <sheetProtection/>
  <mergeCells count="34">
    <mergeCell ref="A28:B28"/>
    <mergeCell ref="A22:B22"/>
    <mergeCell ref="A23:B23"/>
    <mergeCell ref="A24:B24"/>
    <mergeCell ref="J3:J4"/>
    <mergeCell ref="A3:B4"/>
    <mergeCell ref="A25:B25"/>
    <mergeCell ref="A26:B26"/>
    <mergeCell ref="A15:B15"/>
    <mergeCell ref="A11:B11"/>
    <mergeCell ref="A10:B10"/>
    <mergeCell ref="A5:B5"/>
    <mergeCell ref="A6:B6"/>
    <mergeCell ref="A7:B7"/>
    <mergeCell ref="A8:B8"/>
    <mergeCell ref="A27:B27"/>
    <mergeCell ref="A12:B12"/>
    <mergeCell ref="A13:B13"/>
    <mergeCell ref="A14:B14"/>
    <mergeCell ref="A9:B9"/>
    <mergeCell ref="A1:I1"/>
    <mergeCell ref="A2:C2"/>
    <mergeCell ref="D2:I2"/>
    <mergeCell ref="C3:E3"/>
    <mergeCell ref="F3:F4"/>
    <mergeCell ref="G3:G4"/>
    <mergeCell ref="H3:H4"/>
    <mergeCell ref="I3:I4"/>
    <mergeCell ref="A20:B20"/>
    <mergeCell ref="A21:B21"/>
    <mergeCell ref="A16:B16"/>
    <mergeCell ref="A17:B17"/>
    <mergeCell ref="A18:B18"/>
    <mergeCell ref="A19:B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Administrator</cp:lastModifiedBy>
  <cp:lastPrinted>2019-01-09T01:54:21Z</cp:lastPrinted>
  <dcterms:created xsi:type="dcterms:W3CDTF">2006-10-16T03:22:58Z</dcterms:created>
  <dcterms:modified xsi:type="dcterms:W3CDTF">2019-05-29T01:32:00Z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